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7100" windowHeight="9852" activeTab="0"/>
  </bookViews>
  <sheets>
    <sheet name="2012 Budget" sheetId="1" r:id="rId1"/>
    <sheet name="Reserve Study" sheetId="2" r:id="rId2"/>
    <sheet name="Average of histroical data" sheetId="3" r:id="rId3"/>
    <sheet name="Data consolidation 09 - 2011" sheetId="4" r:id="rId4"/>
    <sheet name="RM data 2009" sheetId="5" r:id="rId5"/>
    <sheet name="RM data 2010" sheetId="6" r:id="rId6"/>
    <sheet name="RM data 2011" sheetId="7" r:id="rId7"/>
    <sheet name="Eds cash analysis" sheetId="8" r:id="rId8"/>
    <sheet name="HOA Dues" sheetId="9" r:id="rId9"/>
    <sheet name="SB budget" sheetId="10" r:id="rId10"/>
  </sheets>
  <definedNames>
    <definedName name="_xlnm.Print_Area" localSheetId="0">'2012 Budget'!$A$1:$K$174</definedName>
    <definedName name="_xlnm.Print_Area" localSheetId="2">'Average of histroical data'!$A$1:$F$103</definedName>
    <definedName name="_xlnm.Print_Titles" localSheetId="0">'2012 Budget'!$1:$8</definedName>
  </definedNames>
  <calcPr fullCalcOnLoad="1"/>
</workbook>
</file>

<file path=xl/comments1.xml><?xml version="1.0" encoding="utf-8"?>
<comments xmlns="http://schemas.openxmlformats.org/spreadsheetml/2006/main">
  <authors>
    <author>narmari</author>
  </authors>
  <commentList>
    <comment ref="B71" authorId="0">
      <text>
        <r>
          <rPr>
            <b/>
            <sz val="8"/>
            <rFont val="Tahoma"/>
            <family val="2"/>
          </rPr>
          <t>narmari:</t>
        </r>
        <r>
          <rPr>
            <sz val="8"/>
            <rFont val="Tahoma"/>
            <family val="2"/>
          </rPr>
          <t xml:space="preserve">
There are no legal collection expenses with Red Rock Financial Services for first two years and then negotiated.
Assume $750 for other legal activities
</t>
        </r>
      </text>
    </comment>
    <comment ref="B82" authorId="0">
      <text>
        <r>
          <rPr>
            <b/>
            <sz val="8"/>
            <rFont val="Tahoma"/>
            <family val="2"/>
          </rPr>
          <t>narmari:</t>
        </r>
        <r>
          <rPr>
            <sz val="8"/>
            <rFont val="Tahoma"/>
            <family val="2"/>
          </rPr>
          <t xml:space="preserve">
Flat admin fee of 1.25/home per month</t>
        </r>
      </text>
    </comment>
    <comment ref="B86" authorId="0">
      <text>
        <r>
          <rPr>
            <b/>
            <sz val="8"/>
            <rFont val="Tahoma"/>
            <family val="2"/>
          </rPr>
          <t>narmari:</t>
        </r>
        <r>
          <rPr>
            <sz val="8"/>
            <rFont val="Tahoma"/>
            <family val="2"/>
          </rPr>
          <t xml:space="preserve">
Assumes 6% delinquency rate
</t>
        </r>
      </text>
    </comment>
    <comment ref="B158" authorId="0">
      <text>
        <r>
          <rPr>
            <b/>
            <sz val="8"/>
            <rFont val="Tahoma"/>
            <family val="2"/>
          </rPr>
          <t>narmari:</t>
        </r>
        <r>
          <rPr>
            <sz val="8"/>
            <rFont val="Tahoma"/>
            <family val="2"/>
          </rPr>
          <t xml:space="preserve">
actual bid of exact same coverage and limits
</t>
        </r>
      </text>
    </comment>
    <comment ref="B99" authorId="0">
      <text>
        <r>
          <rPr>
            <b/>
            <sz val="8"/>
            <rFont val="Tahoma"/>
            <family val="2"/>
          </rPr>
          <t>narmari:</t>
        </r>
        <r>
          <rPr>
            <sz val="8"/>
            <rFont val="Tahoma"/>
            <family val="2"/>
          </rPr>
          <t xml:space="preserve">
initial on-time set up fee of $2.00/home</t>
        </r>
      </text>
    </comment>
  </commentList>
</comments>
</file>

<file path=xl/comments2.xml><?xml version="1.0" encoding="utf-8"?>
<comments xmlns="http://schemas.openxmlformats.org/spreadsheetml/2006/main">
  <authors>
    <author>Ty</author>
  </authors>
  <commentList>
    <comment ref="H37" authorId="0">
      <text>
        <r>
          <rPr>
            <b/>
            <sz val="9"/>
            <rFont val="Tahoma"/>
            <family val="2"/>
          </rPr>
          <t>Ty:</t>
        </r>
        <r>
          <rPr>
            <sz val="9"/>
            <rFont val="Tahoma"/>
            <family val="2"/>
          </rPr>
          <t xml:space="preserve">
Need to confirm actual cost</t>
        </r>
      </text>
    </comment>
    <comment ref="H38" authorId="0">
      <text>
        <r>
          <rPr>
            <b/>
            <sz val="9"/>
            <rFont val="Tahoma"/>
            <family val="2"/>
          </rPr>
          <t>Ty:</t>
        </r>
        <r>
          <rPr>
            <sz val="9"/>
            <rFont val="Tahoma"/>
            <family val="2"/>
          </rPr>
          <t xml:space="preserve">
Need to confirm actual costs
</t>
        </r>
      </text>
    </comment>
    <comment ref="B21" authorId="0">
      <text>
        <r>
          <rPr>
            <b/>
            <sz val="9"/>
            <rFont val="Tahoma"/>
            <family val="2"/>
          </rPr>
          <t>Ty:</t>
        </r>
        <r>
          <rPr>
            <sz val="9"/>
            <rFont val="Tahoma"/>
            <family val="2"/>
          </rPr>
          <t xml:space="preserve">
Actual cost 2011 as result of competitive bidding</t>
        </r>
      </text>
    </comment>
    <comment ref="I53" authorId="0">
      <text>
        <r>
          <rPr>
            <b/>
            <sz val="9"/>
            <rFont val="Tahoma"/>
            <family val="2"/>
          </rPr>
          <t>Ty:</t>
        </r>
        <r>
          <rPr>
            <sz val="9"/>
            <rFont val="Tahoma"/>
            <family val="2"/>
          </rPr>
          <t xml:space="preserve">
Per Southern Botanical bid 2011</t>
        </r>
      </text>
    </comment>
  </commentList>
</comments>
</file>

<file path=xl/sharedStrings.xml><?xml version="1.0" encoding="utf-8"?>
<sst xmlns="http://schemas.openxmlformats.org/spreadsheetml/2006/main" count="13349" uniqueCount="2429">
  <si>
    <t>Invoice #: 95078  (Total: $703.63)</t>
  </si>
  <si>
    <t>5806</t>
  </si>
  <si>
    <t>Invoice #: 95324  (Total: $703.63)</t>
  </si>
  <si>
    <t>Invoice #: 95392  (Total: $1,948.50)</t>
  </si>
  <si>
    <t>Vendor: Rusty S &amp; Sarah Nejdl  (Total: $114.36)</t>
  </si>
  <si>
    <t>Invoice #: 51711  (Total: $114.36)</t>
  </si>
  <si>
    <t>5856</t>
  </si>
  <si>
    <t>05/19/2011</t>
  </si>
  <si>
    <t>Vendor: Southern Botanical, Inc.  (Total: $113,193.00)</t>
  </si>
  <si>
    <t>Invoice #: 38488  (Total: $6,711.50)</t>
  </si>
  <si>
    <t>5800</t>
  </si>
  <si>
    <t>Invoice #: 39005  (Total: $29,372.84)</t>
  </si>
  <si>
    <t>3504</t>
  </si>
  <si>
    <t>03/29/2011</t>
  </si>
  <si>
    <t>Invoice #: 39015  (Total: $1,036.09)</t>
  </si>
  <si>
    <t>5807</t>
  </si>
  <si>
    <t>Invoice #: 39253  (Total: $6,711.50)</t>
  </si>
  <si>
    <t>5812</t>
  </si>
  <si>
    <t>Invoice #: 39514  (Total: $3,298.19)</t>
  </si>
  <si>
    <t>5810</t>
  </si>
  <si>
    <t>Invoice #: 39515  (Total: $1,703.76)</t>
  </si>
  <si>
    <t>Invoice #: 39569  (Total: $4,150.16)</t>
  </si>
  <si>
    <t>5819</t>
  </si>
  <si>
    <t>Invoice #: 39910  (Total: $6,711.50)</t>
  </si>
  <si>
    <t>5829</t>
  </si>
  <si>
    <t>Invoice #: 40219  (Total: $270.63)</t>
  </si>
  <si>
    <t>5826</t>
  </si>
  <si>
    <t>03/15/2011</t>
  </si>
  <si>
    <t>Invoice #: 40684  (Total: $6,865.53)</t>
  </si>
  <si>
    <t>5845</t>
  </si>
  <si>
    <t>Invoice #: 41335  (Total: $592.88)</t>
  </si>
  <si>
    <t>5866</t>
  </si>
  <si>
    <t>06/09/2011</t>
  </si>
  <si>
    <t>Invoice #: 41633  (Total: $6,711.50)</t>
  </si>
  <si>
    <t>5855</t>
  </si>
  <si>
    <t>Invoice #: 42104  (Total: ($144.60))</t>
  </si>
  <si>
    <t>Invoice #: 42105  (Total: $666.19)</t>
  </si>
  <si>
    <t>5869</t>
  </si>
  <si>
    <t>Invoice #: 42346  (Total: $6,715.17)</t>
  </si>
  <si>
    <t>Invoice #: 42559  (Total: $31,820.16)</t>
  </si>
  <si>
    <t>3505</t>
  </si>
  <si>
    <t>Vendor: Sprint  (Total: $302.96)</t>
  </si>
  <si>
    <t>Invoice #: 944122369-0211  (Total: $69.67)</t>
  </si>
  <si>
    <t>5824</t>
  </si>
  <si>
    <t>03/08/2011</t>
  </si>
  <si>
    <t>Invoice #: 944122369-0311  (Total: $63.03)</t>
  </si>
  <si>
    <t>5833</t>
  </si>
  <si>
    <t>Invoice #: 944122369-0411  (Total: $85.13)</t>
  </si>
  <si>
    <t>5850</t>
  </si>
  <si>
    <t>Invoice #: 944122369-0511  (Total: $85.13)</t>
  </si>
  <si>
    <t>5865</t>
  </si>
  <si>
    <t>06/08/2011</t>
  </si>
  <si>
    <t>Vendor: Stay Kool AC, Inc.  (Total: $250.00)</t>
  </si>
  <si>
    <t>Invoice #: 1163  (Total: $250.00)</t>
  </si>
  <si>
    <t>5875</t>
  </si>
  <si>
    <t>Vendor: Symonds Flags &amp; Poles, Inc.  (Total: $132.07)</t>
  </si>
  <si>
    <t>Invoice #: 2064  (Total: $132.07)</t>
  </si>
  <si>
    <t>5813</t>
  </si>
  <si>
    <t>Vendor: TXU Energy  (Total: $7,190.13)</t>
  </si>
  <si>
    <t>Invoice #: 52001575671  (Total: $785.80)</t>
  </si>
  <si>
    <t>Invoice #: 54050706617  (Total: $45.07)</t>
  </si>
  <si>
    <t>Invoice #: 54050706618  (Total: $15.44)</t>
  </si>
  <si>
    <t>Invoice #: 54175679471  (Total: $16.12)</t>
  </si>
  <si>
    <t>Invoice #: 54225681995  (Total: $15.90)</t>
  </si>
  <si>
    <t>Invoice #: 54275596418  (Total: $16.12)</t>
  </si>
  <si>
    <t>Invoice #: 54350631561  (Total: $30.46)</t>
  </si>
  <si>
    <t>5846</t>
  </si>
  <si>
    <t>Invoice #: 54350631562  (Total: $16.12)</t>
  </si>
  <si>
    <t>Invoice #: 54350631563  (Total: $16.12)</t>
  </si>
  <si>
    <t>Invoice #: 54650578400  (Total: $16.12)</t>
  </si>
  <si>
    <t>Invoice #: 54725610967  (Total: $616.35)</t>
  </si>
  <si>
    <t>Invoice #: 54725610968  (Total: $46.66)</t>
  </si>
  <si>
    <t>Invoice #: 54725610969  (Total: $15.44)</t>
  </si>
  <si>
    <t>Invoice #: 54800546665  (Total: $785.80)</t>
  </si>
  <si>
    <t>Invoice #: 54850566223  (Total: $785.80)</t>
  </si>
  <si>
    <t>Invoice #: 54875586286  (Total: $45.25)</t>
  </si>
  <si>
    <t>Invoice #: 54875586287  (Total: $15.44)</t>
  </si>
  <si>
    <t>Invoice #: 54975538368  (Total: $15.44)</t>
  </si>
  <si>
    <t>Invoice #: 55100531629  (Total: $16.12)</t>
  </si>
  <si>
    <t>5830</t>
  </si>
  <si>
    <t>03/23/2011</t>
  </si>
  <si>
    <t>Invoice #: 55150572450  (Total: $15.90)</t>
  </si>
  <si>
    <t>Invoice #: 55275534532  (Total: $15.90)</t>
  </si>
  <si>
    <t>Invoice #: 55325549131  (Total: $16.93)</t>
  </si>
  <si>
    <t>5831</t>
  </si>
  <si>
    <t>Invoice #: 55325549132  (Total: $16.12)</t>
  </si>
  <si>
    <t>Invoice #: 55325549133  (Total: $16.12)</t>
  </si>
  <si>
    <t>Invoice #: 55375514666  (Total: $16.12)</t>
  </si>
  <si>
    <t>Invoice #: 55375514667  (Total: $16.12)</t>
  </si>
  <si>
    <t>Invoice #: 55400575157  (Total: $16.12)</t>
  </si>
  <si>
    <t>Invoice #: 55925477425  (Total: $561.63)</t>
  </si>
  <si>
    <t>Invoice #: 55925477426  (Total: $47.89)</t>
  </si>
  <si>
    <t>Invoice #: 55975514672  (Total: $818.17)</t>
  </si>
  <si>
    <t>Invoice #: 56125471767  (Total: $583.83)</t>
  </si>
  <si>
    <t>Invoice #: 56125510507  (Total: $16.93)</t>
  </si>
  <si>
    <t>5857</t>
  </si>
  <si>
    <t>Invoice #: 56125510508  (Total: $16.12)</t>
  </si>
  <si>
    <t>Invoice #: 56125510509  (Total: $16.12)</t>
  </si>
  <si>
    <t>Invoice #: 56400245193  (Total: $15.90)</t>
  </si>
  <si>
    <t>Invoice #: 900008789308-0111  (Total: $786.47)</t>
  </si>
  <si>
    <t>Invoice #: 900009005688-0111  (Total: $15.90)</t>
  </si>
  <si>
    <t>Invoice #: 900009134090-0111  (Total: $16.12)</t>
  </si>
  <si>
    <t>Invoice #: 900011024084-0111  (Total: $16.12)</t>
  </si>
  <si>
    <t>Invoice #: 900011024328-0111  (Total: $16.12)</t>
  </si>
  <si>
    <t>Invoice #: 900011024463-0111  (Total: $16.12)</t>
  </si>
  <si>
    <t>Invoice #: 900011774846-0111  (Total: $737.04)</t>
  </si>
  <si>
    <t>Invoice #: 900011774981-0111  (Total: $49.31)</t>
  </si>
  <si>
    <t>Invoice #: 900011775156-0111  (Total: $15.44)</t>
  </si>
  <si>
    <t>Vendor: Ty M &amp; Dianne Albright  (Total: $221.50)</t>
  </si>
  <si>
    <t>Invoice #: 12011  (Total: $221.50)</t>
  </si>
  <si>
    <t>5798</t>
  </si>
  <si>
    <t>Vendor: Verizon Communications  (Total: $368.35)</t>
  </si>
  <si>
    <t>Invoice #: 105613285853576000-0111  (Total: $60.39)</t>
  </si>
  <si>
    <t>5814</t>
  </si>
  <si>
    <t>Invoice #: 105613285853576000-0211  (Total: $65.39)</t>
  </si>
  <si>
    <t>5827</t>
  </si>
  <si>
    <t>Invoice #: 105613285853576000-0311  (Total: $60.39)</t>
  </si>
  <si>
    <t>5839</t>
  </si>
  <si>
    <t>Invoice #: 105613285853576000-0411  (Total: $61.09)</t>
  </si>
  <si>
    <t>5852</t>
  </si>
  <si>
    <t>Invoice #: 105613285853576000-0511  (Total: $60.88)</t>
  </si>
  <si>
    <t>5870</t>
  </si>
  <si>
    <t>Invoice #: 105613285853576000-1210  (Total: $60.21)</t>
  </si>
  <si>
    <t>5801</t>
  </si>
  <si>
    <t>Vendor: William D. Leeper DBA Exclusive Home Services  (Total: $10,951.70)</t>
  </si>
  <si>
    <t>Invoice #: 60711  (Total: $3,285.50)</t>
  </si>
  <si>
    <t>5867</t>
  </si>
  <si>
    <t>06/13/2011</t>
  </si>
  <si>
    <t>Invoice #: 61611  (Total: $7,666.20)</t>
  </si>
  <si>
    <t>5873</t>
  </si>
  <si>
    <t>06/17/2011</t>
  </si>
  <si>
    <t>Total: $196,667.91</t>
  </si>
  <si>
    <t>Invoice #: 62317339548-0710  (Total: $1,518.84)</t>
  </si>
  <si>
    <t>Invoice #: 62317339548-0810  (Total: $2,665.97)</t>
  </si>
  <si>
    <t>Invoice #: 62317339548-0910  (Total: $2,802.80)</t>
  </si>
  <si>
    <t>Invoice #: 62317339548-1010  (Total: $1,443.20)</t>
  </si>
  <si>
    <t>Invoice #: 62317339548-1110  (Total: $939.53)</t>
  </si>
  <si>
    <t>Invoice #: 62317339548-1210  (Total: $679.45)</t>
  </si>
  <si>
    <t>Invoice #: 62317339555-0110  (Total: $15.83)</t>
  </si>
  <si>
    <t>Invoice #: 62317339555-0210  (Total: $15.87)</t>
  </si>
  <si>
    <t>Invoice #: 62317339555-0310  (Total: $16.38)</t>
  </si>
  <si>
    <t>Invoice #: 62317339555-0410  (Total: $16.38)</t>
  </si>
  <si>
    <t>Invoice #: 62317339555-0510  (Total: $16.38)</t>
  </si>
  <si>
    <t>Invoice #: 62317339555-0610  (Total: $16.38)</t>
  </si>
  <si>
    <t>Invoice #: 62317339555-0710  (Total: $16.38)</t>
  </si>
  <si>
    <t>Invoice #: 62317339555-0810  (Total: $16.38)</t>
  </si>
  <si>
    <t>Invoice #: 62317339555-0910  (Total: $16.38)</t>
  </si>
  <si>
    <t>Invoice #: 62317339555-1010  (Total: $27.53)</t>
  </si>
  <si>
    <t>Invoice #: 62317339555-1110  (Total: $23.07)</t>
  </si>
  <si>
    <t>Invoice #: 62317339555-1210  (Total: $18.61)</t>
  </si>
  <si>
    <t>Invoice #: 62317339612-0110  (Total: $15.83)</t>
  </si>
  <si>
    <t>Invoice #: 62317339612-0210  (Total: $15.87)</t>
  </si>
  <si>
    <t>Invoice #: 62317339612-0310  (Total: $16.38)</t>
  </si>
  <si>
    <t>Invoice #: 62317339612-0410  (Total: $16.38)</t>
  </si>
  <si>
    <t>Invoice #: 62317339612-0510  (Total: $34.22)</t>
  </si>
  <si>
    <t>Invoice #: 62317339612-0610  (Total: $37.17)</t>
  </si>
  <si>
    <t>Invoice #: 62317339612-0710  (Total: $46.02)</t>
  </si>
  <si>
    <t>Invoice #: 62317339612-0810  (Total: $40.12)</t>
  </si>
  <si>
    <t>Invoice #: 62317339612-0910  (Total: $60.77)</t>
  </si>
  <si>
    <t>Invoice #: 62317339612-1010  (Total: $115.55)</t>
  </si>
  <si>
    <t>Invoice #: 62317339612-1110  (Total: $103.19)</t>
  </si>
  <si>
    <t>Invoice #: 62317339612-1210  (Total: $109.37)</t>
  </si>
  <si>
    <t>Invoice #: 62317339622-0110  (Total: $25.11)</t>
  </si>
  <si>
    <t>Invoice #: 62317339622-0210  (Total: $25.18)</t>
  </si>
  <si>
    <t>Invoice #: 62317339622-0310  (Total: $25.99)</t>
  </si>
  <si>
    <t>Invoice #: 62317339622-0410  (Total: $82.18)</t>
  </si>
  <si>
    <t>Invoice #: 62317339622-0510  (Total: $675.18)</t>
  </si>
  <si>
    <t>Invoice #: 62317339622-0610  (Total: $669.00)</t>
  </si>
  <si>
    <t>Invoice #: 62317339622-0710  (Total: $944.01)</t>
  </si>
  <si>
    <t>Invoice #: 62317339622-0810  (Total: $906.93)</t>
  </si>
  <si>
    <t>Invoice #: 62317339622-0910  (Total: $1,039.80)</t>
  </si>
  <si>
    <t>Invoice #: 62317339622-1010  (Total: $1,002.72)</t>
  </si>
  <si>
    <t>Invoice #: 62317339622-1110  (Total: $434.16)</t>
  </si>
  <si>
    <t>Invoice #: 62317339622-1210  (Total: $409.44)</t>
  </si>
  <si>
    <t>Invoice #: 62317342186-0110  (Total: $24.75)</t>
  </si>
  <si>
    <t>Invoice #: 62317342186-0210  (Total: $41.81)</t>
  </si>
  <si>
    <t>Invoice #: 62317342186-0310  (Total: $29.76)</t>
  </si>
  <si>
    <t>Invoice #: 62317342186-0410  (Total: $66.67)</t>
  </si>
  <si>
    <t>Invoice #: 62317342186-0510  (Total: $69.62)</t>
  </si>
  <si>
    <t>Invoice #: 62317342186-0610  (Total: $75.52)</t>
  </si>
  <si>
    <t>Invoice #: 62317342186-0710  (Total: $220.61)</t>
  </si>
  <si>
    <t>Invoice #: 62317342186-0810  (Total: $257.69)</t>
  </si>
  <si>
    <t>Invoice #: 62317342186-0910  (Total: $322.58)</t>
  </si>
  <si>
    <t>Invoice #: 62317342186-1010  (Total: $449.27)</t>
  </si>
  <si>
    <t>Invoice #: 62317342186-1110  (Total: $168.08)</t>
  </si>
  <si>
    <t>Invoice #: 62317342186-1210  (Total: $48.97)</t>
  </si>
  <si>
    <t>Invoice #: 62317342187-0110  (Total: $14.73)</t>
  </si>
  <si>
    <t>Invoice #: 62317342187-0210  (Total: $14.76)</t>
  </si>
  <si>
    <t>Invoice #: 62317342187-0310  (Total: $12.86)</t>
  </si>
  <si>
    <t>Invoice #: 62317342187-0410  (Total: $15.09)</t>
  </si>
  <si>
    <t>Invoice #: 62317342187-0510  (Total: $17.32)</t>
  </si>
  <si>
    <t>Invoice #: 62317342187-0610  (Total: $19.55)</t>
  </si>
  <si>
    <t>Invoice #: 62317342187-0710  (Total: $31.42)</t>
  </si>
  <si>
    <t>Invoice #: 62317342187-0810  (Total: $28.47)</t>
  </si>
  <si>
    <t>Invoice #: 62317342187-0910  (Total: $34.37)</t>
  </si>
  <si>
    <t>Invoice #: 62317342187-1010  (Total: $34.37)</t>
  </si>
  <si>
    <t>Invoice #: 62317342187-1110  (Total: $34.37)</t>
  </si>
  <si>
    <t>Invoice #: 62317342187-1210  (Total: $34.37)</t>
  </si>
  <si>
    <t>Invoice #: 62317342487-0110  (Total: $36.23)</t>
  </si>
  <si>
    <t>Invoice #: 62317342487-0210  (Total: $89.25)</t>
  </si>
  <si>
    <t>Invoice #: 62317342487-0310  (Total: $53.11)</t>
  </si>
  <si>
    <t>Invoice #: 62317342487-0410  (Total: $152.12)</t>
  </si>
  <si>
    <t>Invoice #: 62317342487-0510  (Total: $142.85)</t>
  </si>
  <si>
    <t>Invoice #: 62317342487-0610  (Total: $37.50)</t>
  </si>
  <si>
    <t>Invoice #: 62317342487-0710  (Total: $890.63)</t>
  </si>
  <si>
    <t>Invoice #: 62317342487-0810  (Total: $838.10)</t>
  </si>
  <si>
    <t>Invoice #: 62317342487-0910  (Total: $887.54)</t>
  </si>
  <si>
    <t>Invoice #: 62317342487-1010  (Total: $794.84)</t>
  </si>
  <si>
    <t>Invoice #: 62317342487-1110  (Total: $819.56)</t>
  </si>
  <si>
    <t>Invoice #: 62317342487-1210  (Total: $365.33)</t>
  </si>
  <si>
    <t>Invoice #: 62317342492-0110  (Total: $15.83)</t>
  </si>
  <si>
    <t>Invoice #: 62317342492-0210  (Total: $15.87)</t>
  </si>
  <si>
    <t>Invoice #: 62317342492-0310  (Total: $37.17)</t>
  </si>
  <si>
    <t>Invoice #: 62317342492-0410  (Total: $72.57)</t>
  </si>
  <si>
    <t>Invoice #: 62317342492-0510  (Total: $134.09)</t>
  </si>
  <si>
    <t>Invoice #: 62317342492-0610  (Total: $152.63)</t>
  </si>
  <si>
    <t>Invoice #: 62317342492-0710  (Total: $433.82)</t>
  </si>
  <si>
    <t>Invoice #: 62317342492-0810  (Total: $338.03)</t>
  </si>
  <si>
    <t>Invoice #: 62317342492-0910  (Total: $461.63)</t>
  </si>
  <si>
    <t>Invoice #: 62317342492-1010  (Total: $764.45)</t>
  </si>
  <si>
    <t>Invoice #: 62317342492-1110  (Total: $427.64)</t>
  </si>
  <si>
    <t>Invoice #: 62317342492-1210  (Total: $211.34)</t>
  </si>
  <si>
    <t>Invoice #: 62317343402-0210  (Total: $59.56)</t>
  </si>
  <si>
    <t>Invoice #: 62317343402-0310  (Total: $39.73)</t>
  </si>
  <si>
    <t>Invoice #: 62317343402-0410  (Total: $430.22)</t>
  </si>
  <si>
    <t>Invoice #: 62317343402-0510  (Total: $532.19)</t>
  </si>
  <si>
    <t>Invoice #: 62317343402-0610  (Total: $408.59)</t>
  </si>
  <si>
    <t>Invoice #: 62317343402-0710  (Total: $779.39)</t>
  </si>
  <si>
    <t>Invoice #: 62317343402-0810  (Total: $828.83)</t>
  </si>
  <si>
    <t>Invoice #: 62317343402-0910  (Total: $1,156.37)</t>
  </si>
  <si>
    <t>Invoice #: 62317343402-1010  (Total: $1,823.81)</t>
  </si>
  <si>
    <t>Invoice #: 62317343402-1110  (Total: $1,178.00)</t>
  </si>
  <si>
    <t>Invoice #: 62317343402-1210  (Total: $560.00)</t>
  </si>
  <si>
    <t>Invoice #: 81288342491-0110  (Total: $10.27)</t>
  </si>
  <si>
    <t>Invoice #: 81288342491-0210  (Total: $10.30)</t>
  </si>
  <si>
    <t>2010-02</t>
  </si>
  <si>
    <t>Invoice #: 81288342491-0310  (Total: $10.63)</t>
  </si>
  <si>
    <t>Invoice #: 81288342491-0410  (Total: $10.63)</t>
  </si>
  <si>
    <t>Invoice #: 81288342491-0510  (Total: $37.32)</t>
  </si>
  <si>
    <t>Invoice #: 81288342491-0610  (Total: $26.24)</t>
  </si>
  <si>
    <t>Invoice #: 81288342491-0710  (Total: $52.07)</t>
  </si>
  <si>
    <t>Invoice #: 81288342491-0810  (Total: $28.47)</t>
  </si>
  <si>
    <t>Invoice #: 81288342491-0910  (Total: $46.17)</t>
  </si>
  <si>
    <t>Invoice #: 81288342491-1010  (Total: $72.72)</t>
  </si>
  <si>
    <t>Invoice #: 81288342491-1110  (Total: $37.32)</t>
  </si>
  <si>
    <t>Invoice #: 81288342491-1210  (Total: $10.63)</t>
  </si>
  <si>
    <t>Vendor: Commercial Water Management, Inc. DBA Choate USA Inc.  (Total: $6,875.40)</t>
  </si>
  <si>
    <t>Invoice #: CB181793  (Total: $670.00)</t>
  </si>
  <si>
    <t>5635</t>
  </si>
  <si>
    <t>Invoice #: CB183694  (Total: $550.00)</t>
  </si>
  <si>
    <t>5642</t>
  </si>
  <si>
    <t>01/19/2010</t>
  </si>
  <si>
    <t>Invoice #: CB183764  (Total: $2,518.00)</t>
  </si>
  <si>
    <t>5691</t>
  </si>
  <si>
    <t>04/27/2010</t>
  </si>
  <si>
    <t>Invoice #: CB186955  (Total: $901.00)</t>
  </si>
  <si>
    <t>5692</t>
  </si>
  <si>
    <t>05/04/2010</t>
  </si>
  <si>
    <t>Invoice #: CB190911  (Total: $550.00)</t>
  </si>
  <si>
    <t>5728</t>
  </si>
  <si>
    <t>Invoice #: CB191306  (Total: $888.90)</t>
  </si>
  <si>
    <t>5725</t>
  </si>
  <si>
    <t>07/08/2010</t>
  </si>
  <si>
    <t>Invoice #: CB196464  (Total: $617.50)</t>
  </si>
  <si>
    <t>5765</t>
  </si>
  <si>
    <t>10/19/2010</t>
  </si>
  <si>
    <t>Invoice #: RB188635  (Total: $90.00)</t>
  </si>
  <si>
    <t>5698</t>
  </si>
  <si>
    <t>05/18/2010</t>
  </si>
  <si>
    <t>Invoice #: RB188636  (Total: $90.00)</t>
  </si>
  <si>
    <t>5743</t>
  </si>
  <si>
    <t>08/19/2010</t>
  </si>
  <si>
    <t>Vendor: Dallas County Tax Office John R. Ames, CTA  (Total: $36.21)</t>
  </si>
  <si>
    <t>Invoice #: 80074020000000F00-2007  (Total: $2.13)</t>
  </si>
  <si>
    <t>TAXES - GENERAL</t>
  </si>
  <si>
    <t>5646</t>
  </si>
  <si>
    <t>01/29/2010</t>
  </si>
  <si>
    <t>Invoice #: 80074020000000G00-2007  (Total: $2.13)</t>
  </si>
  <si>
    <t>5647</t>
  </si>
  <si>
    <t>Invoice #: 80074020000000h00-2007  (Total: $2.13)</t>
  </si>
  <si>
    <t>5655</t>
  </si>
  <si>
    <t>Invoice #: 80074020000000i00-2007  (Total: $2.13)</t>
  </si>
  <si>
    <t>5656</t>
  </si>
  <si>
    <t>Invoice #: 80074020000000j00-2007  (Total: $2.13)</t>
  </si>
  <si>
    <t>5657</t>
  </si>
  <si>
    <t>Invoice #: 80074020000000k00-2007  (Total: $2.13)</t>
  </si>
  <si>
    <t>5658</t>
  </si>
  <si>
    <t>Invoice #: 80074020000000L00-2007  (Total: $2.13)</t>
  </si>
  <si>
    <t>5648</t>
  </si>
  <si>
    <t>Invoice #: 80074020000000M00-2007  (Total: $2.13)</t>
  </si>
  <si>
    <t>5649</t>
  </si>
  <si>
    <t>Invoice #: 80074020000000N00-2007  (Total: $2.13)</t>
  </si>
  <si>
    <t>5650</t>
  </si>
  <si>
    <t>Invoice #: 80074020000000O00-2007  (Total: $2.13)</t>
  </si>
  <si>
    <t>5651</t>
  </si>
  <si>
    <t>Invoice #: 80074020000000P00-2007  (Total: $2.13)</t>
  </si>
  <si>
    <t>5659</t>
  </si>
  <si>
    <t>Invoice #: 80074020000000Q00-2007  (Total: $2.13)</t>
  </si>
  <si>
    <t>5653</t>
  </si>
  <si>
    <t>Invoice #: 80074020000000R00-2007  (Total: $2.13)</t>
  </si>
  <si>
    <t>5654</t>
  </si>
  <si>
    <t>Invoice #: 800740200E14R0000-2007  (Total: $8.52)</t>
  </si>
  <si>
    <t>5652</t>
  </si>
  <si>
    <t>Vendor: DeVolt and Company, P.C.  (Total: $295.00)</t>
  </si>
  <si>
    <t>Invoice #: 3101045  (Total: $200.00)</t>
  </si>
  <si>
    <t>Income Tax Preparation</t>
  </si>
  <si>
    <t>5693</t>
  </si>
  <si>
    <t>Invoice #: 429109  (Total: $95.00)</t>
  </si>
  <si>
    <t>5701</t>
  </si>
  <si>
    <t>Vendor: Eric &amp; Caroline Kazmierski  (Total: $195.00)</t>
  </si>
  <si>
    <t>Invoice #: 71910  (Total: $195.00)</t>
  </si>
  <si>
    <t>5731</t>
  </si>
  <si>
    <t>07/20/2010</t>
  </si>
  <si>
    <t>Vendor: Financial Agent  (Total: $599.00)</t>
  </si>
  <si>
    <t>Invoice #: 31010  (Total: $599.00)</t>
  </si>
  <si>
    <t>Income Tax Expense</t>
  </si>
  <si>
    <t>5671</t>
  </si>
  <si>
    <t>03/11/2010</t>
  </si>
  <si>
    <t>Vendor: Gene Dowling DBA Frisco Building Services  (Total: $5,623.67)</t>
  </si>
  <si>
    <t>Invoice #: 10051A  (Total: $173.20)</t>
  </si>
  <si>
    <t>5640</t>
  </si>
  <si>
    <t>Invoice #: 10052A  (Total: $173.20)</t>
  </si>
  <si>
    <t>5644</t>
  </si>
  <si>
    <t>01/21/2010</t>
  </si>
  <si>
    <t>Invoice #: 10054A  (Total: $173.20)</t>
  </si>
  <si>
    <t>5669</t>
  </si>
  <si>
    <t>03/04/2010</t>
  </si>
  <si>
    <t>Invoice #: 10055A  (Total: $173.20)</t>
  </si>
  <si>
    <t>5689</t>
  </si>
  <si>
    <t>04/22/2010</t>
  </si>
  <si>
    <t>Invoice #: 10056A  (Total: $366.01)</t>
  </si>
  <si>
    <t>5702</t>
  </si>
  <si>
    <t>Invoice #: 10057A  (Total: $693.88)</t>
  </si>
  <si>
    <t>5715</t>
  </si>
  <si>
    <t>Invoice #: 10058A  (Total: $793.99)</t>
  </si>
  <si>
    <t>5733</t>
  </si>
  <si>
    <t>07/22/2010</t>
  </si>
  <si>
    <t>Invoice #: 10059A  (Total: $856.26)</t>
  </si>
  <si>
    <t>5748</t>
  </si>
  <si>
    <t>08/31/2010</t>
  </si>
  <si>
    <t>Invoice #: 10060A  (Total: $828.06)</t>
  </si>
  <si>
    <t>5757</t>
  </si>
  <si>
    <t>09/23/2010</t>
  </si>
  <si>
    <t>Invoice #: 10061A  (Total: $825.79)</t>
  </si>
  <si>
    <t>5771</t>
  </si>
  <si>
    <t>Invoice #: 10062A  (Total: $328.73)</t>
  </si>
  <si>
    <t>5781</t>
  </si>
  <si>
    <t>11/30/2010</t>
  </si>
  <si>
    <t>Invoice #: 10063A  (Total: $238.15)</t>
  </si>
  <si>
    <t>5787</t>
  </si>
  <si>
    <t>Vendor: Greg &amp; Miriam Walker  (Total: $34.79)</t>
  </si>
  <si>
    <t>Invoice #: 72210  (Total: $34.79)</t>
  </si>
  <si>
    <t>Easter</t>
  </si>
  <si>
    <t>5734</t>
  </si>
  <si>
    <t>Vendor: Hayes, Berry, White &amp; Vanzant  (Total: $11,163.27)</t>
  </si>
  <si>
    <t>Invoice #: 17192003-0910  (Total: $200.00)</t>
  </si>
  <si>
    <t>5758</t>
  </si>
  <si>
    <t>Invoice #: 23  (Total: $998.02)</t>
  </si>
  <si>
    <t>5684</t>
  </si>
  <si>
    <t>04/08/2010</t>
  </si>
  <si>
    <t>Invoice #: 24  (Total: $858.07)</t>
  </si>
  <si>
    <t>5696</t>
  </si>
  <si>
    <t>05/11/2010</t>
  </si>
  <si>
    <t>Invoice #: 26  (Total: $1,132.98)</t>
  </si>
  <si>
    <t>5723</t>
  </si>
  <si>
    <t>07/06/2010</t>
  </si>
  <si>
    <t>Invoice #: 27  (Total: $1,216.75)</t>
  </si>
  <si>
    <t>5754</t>
  </si>
  <si>
    <t>09/21/2010</t>
  </si>
  <si>
    <t>Invoice #: 28  (Total: $1,345.78)</t>
  </si>
  <si>
    <t>5778</t>
  </si>
  <si>
    <t>11/16/2010</t>
  </si>
  <si>
    <t>Invoice #: 29  (Total: $527.55)</t>
  </si>
  <si>
    <t>5783</t>
  </si>
  <si>
    <t>12/02/2010</t>
  </si>
  <si>
    <t>Invoice #: 2A  (Total: $300.00)</t>
  </si>
  <si>
    <t>5681</t>
  </si>
  <si>
    <t>04/05/2010</t>
  </si>
  <si>
    <t>Invoice #: 2B  (Total: $300.00)</t>
  </si>
  <si>
    <t>Invoice #: 30  (Total: $1,515.69)</t>
  </si>
  <si>
    <t>5796</t>
  </si>
  <si>
    <t>Invoice #: 31210  (Total: $300.00)</t>
  </si>
  <si>
    <t>5680</t>
  </si>
  <si>
    <t>Invoice #: 31210B  (Total: $300.00)</t>
  </si>
  <si>
    <t>5683</t>
  </si>
  <si>
    <t>04/06/2010</t>
  </si>
  <si>
    <t>Invoice #: 62210  (Total: $2,168.43)</t>
  </si>
  <si>
    <t>5716</t>
  </si>
  <si>
    <t>Vendor: Homestead  (Total: $173.20)</t>
  </si>
  <si>
    <t>Invoice #: 10053A  (Total: $173.20)</t>
  </si>
  <si>
    <t>Vendor: James &amp; Cathleen Turner  (Total: $195.37)</t>
  </si>
  <si>
    <t>Invoice #: 72210  (Total: $195.37)</t>
  </si>
  <si>
    <t>5735</t>
  </si>
  <si>
    <t>Vendor: John &amp; Susan Waida  (Total: $313.31)</t>
  </si>
  <si>
    <t>Invoice #: 72810  (Total: $313.31)</t>
  </si>
  <si>
    <t>5737</t>
  </si>
  <si>
    <t>07/29/2010</t>
  </si>
  <si>
    <t>Vendor: John R. Ames, CTA  (Total: $0.00)</t>
  </si>
  <si>
    <t>Invoice #: DCAD000000209925-2010  (Total: $0.00)</t>
  </si>
  <si>
    <t>Real Property</t>
  </si>
  <si>
    <t>PD.by.ADJ</t>
  </si>
  <si>
    <t>Invoice #: DCAD000000209958-2010  (Total: $0.00)</t>
  </si>
  <si>
    <t>Invoice #: DCAD000000209996-2010  (Total: $0.00)</t>
  </si>
  <si>
    <t>Invoice #: DCAD000000210113-2010  (Total: $0.00)</t>
  </si>
  <si>
    <t>Invoice #: DCAD000000210114-2010  (Total: $0.00)</t>
  </si>
  <si>
    <t>Invoice #: DCAD000000210115-2010  (Total: $0.00)</t>
  </si>
  <si>
    <t>Invoice #: DCAD000000210116-2010  (Total: $0.00)</t>
  </si>
  <si>
    <t>Invoice #: DCAD000000210117-2010  (Total: $0.00)</t>
  </si>
  <si>
    <t>Invoice #: DCAD000000210118-2010  (Total: $0.00)</t>
  </si>
  <si>
    <t>Invoice #: DCAD000000210119-2010  (Total: $0.00)</t>
  </si>
  <si>
    <t>Invoice #: DCAD000000210120-2010  (Total: $0.00)</t>
  </si>
  <si>
    <t>Invoice #: DCAD000000210121-2010  (Total: $0.00)</t>
  </si>
  <si>
    <t>Invoice #: DCAD000000210122-2010  (Total: $0.00)</t>
  </si>
  <si>
    <t>Invoice #: DCAD000000210123-2010  (Total: $0.00)</t>
  </si>
  <si>
    <t>Invoice #: DCAD000000210124-2010  (Total: $0.00)</t>
  </si>
  <si>
    <t>Invoice #: DCAD000000210125-2010  (Total: $0.00)</t>
  </si>
  <si>
    <t>Invoice #: DCAD000000210126-2010  (Total: $0.00)</t>
  </si>
  <si>
    <t>Invoice #: DCAD000000210127-2010  (Total: $0.00)</t>
  </si>
  <si>
    <t>Invoice #: DCAD000000210128-2010  (Total: $0.00)</t>
  </si>
  <si>
    <t>Invoice #: DCAD000000210129-2010  (Total: $0.00)</t>
  </si>
  <si>
    <t>Invoice #: DCAD000000210130-2010  (Total: $0.00)</t>
  </si>
  <si>
    <t>Invoice #: DCAD000000245331-2010  (Total: $0.00)</t>
  </si>
  <si>
    <t>Invoice #: DCAD000000245332-2010  (Total: $0.00)</t>
  </si>
  <si>
    <t>Invoice #: DCAD000000245333-2010  (Total: $0.00)</t>
  </si>
  <si>
    <t>Invoice #: DCAD000000245334-2010  (Total: $0.00)</t>
  </si>
  <si>
    <t>Invoice #: DCAD000000245335-2010  (Total: $0.00)</t>
  </si>
  <si>
    <t>Invoice #: DCAD000000265461-2010  (Total: $0.00)</t>
  </si>
  <si>
    <t>Invoice #: DCAD000000265463-2010  (Total: $0.00)</t>
  </si>
  <si>
    <t>Invoice #: dcad000000265465-2010  (Total: $0.00)</t>
  </si>
  <si>
    <t>Vendor: Juan Marroquin dba JM Landscapes  (Total: $1,950.00)</t>
  </si>
  <si>
    <t>Invoice #: 117  (Total: $1,950.00)</t>
  </si>
  <si>
    <t>Capital Expenditures</t>
  </si>
  <si>
    <t>5717</t>
  </si>
  <si>
    <t>Vendor: Kathleen S Vargo  (Total: $173.71)</t>
  </si>
  <si>
    <t>Invoice #: 20110  (Total: $173.71)</t>
  </si>
  <si>
    <t>5661</t>
  </si>
  <si>
    <t>02/09/2010</t>
  </si>
  <si>
    <t>Vendor: Kruger Litle DBA TCS Plumbing  (Total: $379.57)</t>
  </si>
  <si>
    <t>Invoice #: 51133  (Total: $379.57)</t>
  </si>
  <si>
    <t>5711</t>
  </si>
  <si>
    <t>06/22/2010</t>
  </si>
  <si>
    <t>Vendor: Neighborhood News Inc.  (Total: $914.76)</t>
  </si>
  <si>
    <t>Invoice #: 49434  (Total: $152.46)</t>
  </si>
  <si>
    <t>Homeowner Communications</t>
  </si>
  <si>
    <t>5667</t>
  </si>
  <si>
    <t>02/25/2010</t>
  </si>
  <si>
    <t>Invoice #: 50250  (Total: $152.46)</t>
  </si>
  <si>
    <t>5685</t>
  </si>
  <si>
    <t>Invoice #: 51203  (Total: $152.46)</t>
  </si>
  <si>
    <t>5718</t>
  </si>
  <si>
    <t>Invoice #: 51926  (Total: $152.46)</t>
  </si>
  <si>
    <t>5744</t>
  </si>
  <si>
    <t>Invoice #: 52875  (Total: $152.46)</t>
  </si>
  <si>
    <t>5772</t>
  </si>
  <si>
    <t>Invoice #: 53414  (Total: $152.46)</t>
  </si>
  <si>
    <t>5789</t>
  </si>
  <si>
    <t>12/16/2010</t>
  </si>
  <si>
    <t>Vendor: Precise Record &amp; Abstract, Inc. dba Precise Land Records  (Total: $421.20)</t>
  </si>
  <si>
    <t>Invoice #: 15458  (Total: $421.20)</t>
  </si>
  <si>
    <t>5687</t>
  </si>
  <si>
    <t>04/20/2010</t>
  </si>
  <si>
    <t>Vendor: Public Storage (08423) North Carrollton  (Total: $722.85)</t>
  </si>
  <si>
    <t>Invoice #: 11568917-0210  (Total: $57.95)</t>
  </si>
  <si>
    <t>5665</t>
  </si>
  <si>
    <t>02/18/2010</t>
  </si>
  <si>
    <t>Invoice #: 11568917-0310  (Total: $57.95)</t>
  </si>
  <si>
    <t>5672</t>
  </si>
  <si>
    <t>Invoice #: 11568917-0410  (Total: $61.00)</t>
  </si>
  <si>
    <t>5688</t>
  </si>
  <si>
    <t>Invoice #: 11568917-0510  (Total: $61.00)</t>
  </si>
  <si>
    <t>5699</t>
  </si>
  <si>
    <t>Invoice #: 11568917-0610  (Total: $61.00)</t>
  </si>
  <si>
    <t>5712</t>
  </si>
  <si>
    <t>Invoice #: 11568917-0710  (Total: $61.00)</t>
  </si>
  <si>
    <t>5729</t>
  </si>
  <si>
    <t>Invoice #: 11568917-0810  (Total: $61.00)</t>
  </si>
  <si>
    <t>5746</t>
  </si>
  <si>
    <t>08/25/2010</t>
  </si>
  <si>
    <t>Invoice #: 11568917-0910  (Total: $61.00)</t>
  </si>
  <si>
    <t>5755</t>
  </si>
  <si>
    <t>Invoice #: 11568917-1010  (Total: $61.00)</t>
  </si>
  <si>
    <t>5766</t>
  </si>
  <si>
    <t>Invoice #: 11568917-1110  (Total: $61.00)</t>
  </si>
  <si>
    <t>5780</t>
  </si>
  <si>
    <t>Invoice #: 11568917-1210  (Total: $61.00)</t>
  </si>
  <si>
    <t>5790</t>
  </si>
  <si>
    <t>Invoice #: 8423-0110  (Total: $57.95)</t>
  </si>
  <si>
    <t>5643</t>
  </si>
  <si>
    <t>Vendor: RealManage  (Total: $36,906.52)</t>
  </si>
  <si>
    <t>Invoice #: MAINT-2010M4-HOMCARRO  (Total: $164.12)</t>
  </si>
  <si>
    <t>5694</t>
  </si>
  <si>
    <t>05/06/2010</t>
  </si>
  <si>
    <t>Invoice #: MAINT-2010M5-HOMCARRO  (Total: $653.82)</t>
  </si>
  <si>
    <t>5705</t>
  </si>
  <si>
    <t>06/03/2010</t>
  </si>
  <si>
    <t>Invoice #: MAINT-2010M6-HOMCARRO  (Total: $223.19)</t>
  </si>
  <si>
    <t>5724</t>
  </si>
  <si>
    <t>Invoice #: MAINT-2010M7-HOMCARRO  (Total: $233.09)</t>
  </si>
  <si>
    <t>5738</t>
  </si>
  <si>
    <t>08/03/2010</t>
  </si>
  <si>
    <t>Invoice #: MGMT-2010M10-HOMCARRO  (Total: $2,838.55)</t>
  </si>
  <si>
    <t>5762</t>
  </si>
  <si>
    <t>10/04/2010</t>
  </si>
  <si>
    <t>Invoice #: MGMT-2010M11-HOMCARRO  (Total: $2,838.55)</t>
  </si>
  <si>
    <t>5775</t>
  </si>
  <si>
    <t>11/02/2010</t>
  </si>
  <si>
    <t>Invoice #: MGMT-2010M12-HOMCARRO  (Total: $2,838.55)</t>
  </si>
  <si>
    <t>5784</t>
  </si>
  <si>
    <t>Invoice #: MGMT-2010M1-HOMCARRO  (Total: $2,849.83)</t>
  </si>
  <si>
    <t>5638</t>
  </si>
  <si>
    <t>01/07/2010</t>
  </si>
  <si>
    <t>Invoice #: MGMT-2010M2-HOMCARRO  (Total: $2,849.83)</t>
  </si>
  <si>
    <t>5660</t>
  </si>
  <si>
    <t>02/02/2010</t>
  </si>
  <si>
    <t>Invoice #: MGMT-2010M3-HOMCARRO  (Total: $2,849.83)</t>
  </si>
  <si>
    <t>5668</t>
  </si>
  <si>
    <t>03/02/2010</t>
  </si>
  <si>
    <t>Invoice #: MGMT-2010M4-HOMCARRO  (Total: $2,892.13)</t>
  </si>
  <si>
    <t>5679</t>
  </si>
  <si>
    <t>Invoice #: MGMT-2010M5-HOMCARRO  (Total: $2,751.13)</t>
  </si>
  <si>
    <t>Invoice #: MGMT-2010M6-HOMCARRO  (Total: $2,838.55)</t>
  </si>
  <si>
    <t>Invoice #: MGMT-2010M7-HOMCARRO  (Total: $2,838.55)</t>
  </si>
  <si>
    <t>Invoice #: MGMT-2010M8-HOMCARRO  (Total: $2,838.55)</t>
  </si>
  <si>
    <t>Invoice #: MGMT-2010M9-HOMCARRO  (Total: $2,838.55)</t>
  </si>
  <si>
    <t>5750</t>
  </si>
  <si>
    <t>09/03/2010</t>
  </si>
  <si>
    <t>Invoice #: VAR-2010M10-HOMCARRO  (Total: $434.00)</t>
  </si>
  <si>
    <t>Invoice #: VAR-2010M11-HOMCARRO  (Total: ($250.50))</t>
  </si>
  <si>
    <t>12/01/2010</t>
  </si>
  <si>
    <t>Invoice #: VAR-2010M12-HOMCARRO  (Total: $695.00)</t>
  </si>
  <si>
    <t>5802</t>
  </si>
  <si>
    <t>01/19/2011</t>
  </si>
  <si>
    <t>Invoice #: VAR-2010M5-HOMCARRO  (Total: ($25.00))</t>
  </si>
  <si>
    <t>POOL KEYS, ACCESS CARDS, TRANSMITTERS</t>
  </si>
  <si>
    <t>05/28/2010</t>
  </si>
  <si>
    <t>Invoice #: VAR-2010M6-HOMCARRO  (Total: ($50.00))</t>
  </si>
  <si>
    <t>06/30/2010</t>
  </si>
  <si>
    <t>Invoice #: VAR-2010M7-HOMCARRO  (Total: $417.50)</t>
  </si>
  <si>
    <t>Invoice #: VAR-2010M8-HOMCARRO  (Total: $27.20)</t>
  </si>
  <si>
    <t>Invoice #: VAR-2010M9-HOMCARRO  (Total: $321.50)</t>
  </si>
  <si>
    <t>Vendor: Robert's Pool Service, Inc.  (Total: $22,325.20)</t>
  </si>
  <si>
    <t>Invoice #: 89184  (Total: $159.13)</t>
  </si>
  <si>
    <t>5706</t>
  </si>
  <si>
    <t>06/10/2010</t>
  </si>
  <si>
    <t>Invoice #: 89982  (Total: $703.63)</t>
  </si>
  <si>
    <t>5639</t>
  </si>
  <si>
    <t>Invoice #: 90278  (Total: $703.63)</t>
  </si>
  <si>
    <t>5662</t>
  </si>
  <si>
    <t>Invoice #: 90578  (Total: $703.63)</t>
  </si>
  <si>
    <t>5670</t>
  </si>
  <si>
    <t>Invoice #: 90632  (Total: $223.00)</t>
  </si>
  <si>
    <t>5673</t>
  </si>
  <si>
    <t>Invoice #: 90688  (Total: $699.30)</t>
  </si>
  <si>
    <t>Chemicals</t>
  </si>
  <si>
    <t>5677</t>
  </si>
  <si>
    <t>04/01/2010</t>
  </si>
  <si>
    <t>Invoice #: 90901  (Total: $703.63)</t>
  </si>
  <si>
    <t>5682</t>
  </si>
  <si>
    <t>Invoice #: 91283  (Total: $1,051.92)</t>
  </si>
  <si>
    <t>5695</t>
  </si>
  <si>
    <t>Invoice #: 91609  (Total: $699.30)</t>
  </si>
  <si>
    <t>5704</t>
  </si>
  <si>
    <t>06/02/2010</t>
  </si>
  <si>
    <t>Invoice #: 91774  (Total: $1,028.38)</t>
  </si>
  <si>
    <t>Invoice #: 91888  (Total: $453.26)</t>
  </si>
  <si>
    <t>Invoice #: 91922  (Total: $271.69)</t>
  </si>
  <si>
    <t>Invoice #: 91997  (Total: $378.88)</t>
  </si>
  <si>
    <t>5708</t>
  </si>
  <si>
    <t>Invoice #: 92070  (Total: $607.80)</t>
  </si>
  <si>
    <t>5719</t>
  </si>
  <si>
    <t>Invoice #: 92071  (Total: $124.51)</t>
  </si>
  <si>
    <t>5713</t>
  </si>
  <si>
    <t>Invoice #: 92134  (Total: $250.06)</t>
  </si>
  <si>
    <t>Invoice #: 92177  (Total: $178.66)</t>
  </si>
  <si>
    <t>5722</t>
  </si>
  <si>
    <t>07/01/2010</t>
  </si>
  <si>
    <t>Invoice #: 92430  (Total: $1,028.38)</t>
  </si>
  <si>
    <t>Invoice #: 92533  (Total: $449.24)</t>
  </si>
  <si>
    <t>5726</t>
  </si>
  <si>
    <t>Invoice #: 92605  (Total: $649.23)</t>
  </si>
  <si>
    <t>5732</t>
  </si>
  <si>
    <t>Invoice #: 92606  (Total: $1,650.81)</t>
  </si>
  <si>
    <t>Invoice #: 92707  (Total: $1,039.95)</t>
  </si>
  <si>
    <t>5736</t>
  </si>
  <si>
    <t>Invoice #: 92759  (Total: $77.94)</t>
  </si>
  <si>
    <t>5739</t>
  </si>
  <si>
    <t>Invoice #: 92922  (Total: $1,028.38)</t>
  </si>
  <si>
    <t>Invoice #: 93169  (Total: $949.35)</t>
  </si>
  <si>
    <t>5742</t>
  </si>
  <si>
    <t>08/17/2010</t>
  </si>
  <si>
    <t>Invoice #: 93185  (Total: $296.91)</t>
  </si>
  <si>
    <t>5745</t>
  </si>
  <si>
    <t>Invoice #: 93494  (Total: $1,028.38)</t>
  </si>
  <si>
    <t>5749</t>
  </si>
  <si>
    <t>09/02/2010</t>
  </si>
  <si>
    <t>Invoice #: 93586  (Total: $287.25)</t>
  </si>
  <si>
    <t>5756</t>
  </si>
  <si>
    <t>Invoice #: 93604  (Total: $250.06)</t>
  </si>
  <si>
    <t>Invoice #: 93852  (Total: $768.68)</t>
  </si>
  <si>
    <t>5760</t>
  </si>
  <si>
    <t>Invoice #: 93962  (Total: $724.73)</t>
  </si>
  <si>
    <t>5769</t>
  </si>
  <si>
    <t>Invoice #: 94103  (Total: $703.63)</t>
  </si>
  <si>
    <t>5776</t>
  </si>
  <si>
    <t>Invoice #: 94482  (Total: $703.63)</t>
  </si>
  <si>
    <t>5785</t>
  </si>
  <si>
    <t>Invoice #: 94634  (Total: $70.36)</t>
  </si>
  <si>
    <t>5793</t>
  </si>
  <si>
    <t>01/04/2011</t>
  </si>
  <si>
    <t>Invoice #: 94858  (Total: $1,677.88)</t>
  </si>
  <si>
    <t>Vendor: Ryan &amp; Katherine Bangert  (Total: $233.49)</t>
  </si>
  <si>
    <t>Invoice #: 113010  (Total: $233.49)</t>
  </si>
  <si>
    <t>5786</t>
  </si>
  <si>
    <t>Vendor: Scarbrough, Medlin &amp; Associates, Inc.  (Total: $4,865.00)</t>
  </si>
  <si>
    <t>Invoice #: 105482019-0910  (Total: $4,865.00)</t>
  </si>
  <si>
    <t>5763</t>
  </si>
  <si>
    <t>10/05/2010</t>
  </si>
  <si>
    <t>Vendor: Scott H Zurline DBA Landscapes  (Total: $43,698.44)</t>
  </si>
  <si>
    <t>Invoice #: 5385  (Total: $5,415.76)</t>
  </si>
  <si>
    <t>5645</t>
  </si>
  <si>
    <t>Invoice #: 5529  (Total: $5,415.76)</t>
  </si>
  <si>
    <t>5666</t>
  </si>
  <si>
    <t>Invoice #: 5680  (Total: $3,507.30)</t>
  </si>
  <si>
    <t>5678</t>
  </si>
  <si>
    <t>Invoice #: 5681  (Total: $5,415.76)</t>
  </si>
  <si>
    <t>5675</t>
  </si>
  <si>
    <t>Invoice #: 5892  (Total: $5,415.76)</t>
  </si>
  <si>
    <t>5690</t>
  </si>
  <si>
    <t>Invoice #: 6144  (Total: $5,415.76)</t>
  </si>
  <si>
    <t>5703</t>
  </si>
  <si>
    <t>Invoice #: 6383  (Total: $6,668.20)</t>
  </si>
  <si>
    <t>5709</t>
  </si>
  <si>
    <t>Invoice #: 6384  (Total: $378.88)</t>
  </si>
  <si>
    <t>Invoice #: 6390  (Total: $5,415.76)</t>
  </si>
  <si>
    <t>5720</t>
  </si>
  <si>
    <t>Invoice #: 6391  (Total: $649.50)</t>
  </si>
  <si>
    <t>Vendor: Southern Botanical, Inc.  (Total: $40,348.10)</t>
  </si>
  <si>
    <t>Invoice #: 35172  (Total: $3,355.75)</t>
  </si>
  <si>
    <t>5747</t>
  </si>
  <si>
    <t>Invoice #: 35173  (Total: $6,711.50)</t>
  </si>
  <si>
    <t>5751</t>
  </si>
  <si>
    <t>09/09/2010</t>
  </si>
  <si>
    <t>Invoice #: 35174  (Total: $6,711.50)</t>
  </si>
  <si>
    <t>5759</t>
  </si>
  <si>
    <t>Invoice #: 35817  (Total: $1,564.75)</t>
  </si>
  <si>
    <t>5753</t>
  </si>
  <si>
    <t>Invoice #: 36122  (Total: $163.30)</t>
  </si>
  <si>
    <t>5761</t>
  </si>
  <si>
    <t>Invoice #: 36297  (Total: $6,735.81)</t>
  </si>
  <si>
    <t>5773</t>
  </si>
  <si>
    <t>10/28/2010</t>
  </si>
  <si>
    <t>Invoice #: 37125  (Total: $6,711.50)</t>
  </si>
  <si>
    <t>5779</t>
  </si>
  <si>
    <t>11/18/2010</t>
  </si>
  <si>
    <t>Invoice #: 37452  (Total: $750.00)</t>
  </si>
  <si>
    <t>5782</t>
  </si>
  <si>
    <t>Invoice #: 37481  (Total: $932.49)</t>
  </si>
  <si>
    <t>5794</t>
  </si>
  <si>
    <t>Invoice #: 37725  (Total: $6,711.50)</t>
  </si>
  <si>
    <t>5791</t>
  </si>
  <si>
    <t>Vendor: Symonds Flags &amp; Poles, Inc.  (Total: $50.00)</t>
  </si>
  <si>
    <t>Invoice #: 161  (Total: $50.00)</t>
  </si>
  <si>
    <t>5663</t>
  </si>
  <si>
    <t>Vendor: Texas Engineering Systems, LP  (Total: $430.00)</t>
  </si>
  <si>
    <t>Invoice #: 121910  (Total: $430.00)</t>
  </si>
  <si>
    <t>5792</t>
  </si>
  <si>
    <t>12/30/2010</t>
  </si>
  <si>
    <t>Vendor: Texas Pride Landscape, Inc.  (Total: $1,104.39)</t>
  </si>
  <si>
    <t>Invoice #: 90047  (Total: $1,104.39)</t>
  </si>
  <si>
    <t>5770</t>
  </si>
  <si>
    <t>Vendor: The Christmas Light Company, Inc  (Total: $2,803.68)</t>
  </si>
  <si>
    <t>Invoice #: 6180  (Total: $2,803.68)</t>
  </si>
  <si>
    <t>5676</t>
  </si>
  <si>
    <t>03/25/2010</t>
  </si>
  <si>
    <t>Vendor: The Republic Group  (Total: $6,144.00)</t>
  </si>
  <si>
    <t>Invoice #: A12881-1010  (Total: $6,144.00)</t>
  </si>
  <si>
    <t>5774</t>
  </si>
  <si>
    <t>Vendor: TXU Energy  (Total: $22,416.10)</t>
  </si>
  <si>
    <t>Invoice #: 52001037968  (Total: $0.00)</t>
  </si>
  <si>
    <t>Invoice #: 52001290948  (Total: $1,104.78)</t>
  </si>
  <si>
    <t>09/07/2010</t>
  </si>
  <si>
    <t>Invoice #: 54025627971  (Total: $954.14)</t>
  </si>
  <si>
    <t>Invoice #: 54025627972  (Total: $30.59)</t>
  </si>
  <si>
    <t>Invoice #: 54025627973  (Total: $15.44)</t>
  </si>
  <si>
    <t>10/29/2010</t>
  </si>
  <si>
    <t>Invoice #: 54100558897  (Total: $785.80)</t>
  </si>
  <si>
    <t>11/09/2010</t>
  </si>
  <si>
    <t>Invoice #: 54175502830  (Total: $16.12)</t>
  </si>
  <si>
    <t>Invoice #: 54250351155  (Total: $16.12)</t>
  </si>
  <si>
    <t>Invoice #: 54250351156  (Total: $16.12)</t>
  </si>
  <si>
    <t>Invoice #: 54250351157  (Total: $16.12)</t>
  </si>
  <si>
    <t>Invoice #: 54275438634  (Total: $785.49)</t>
  </si>
  <si>
    <t>Invoice #: 54325280472  (Total: $785.42)</t>
  </si>
  <si>
    <t>Invoice #: 54325395436  (Total: $16.80)</t>
  </si>
  <si>
    <t>06/01/2010</t>
  </si>
  <si>
    <t>Invoice #: 54325395437  (Total: $16.12)</t>
  </si>
  <si>
    <t>Invoice #: 54325417708  (Total: $16.12)</t>
  </si>
  <si>
    <t>07/02/2010</t>
  </si>
  <si>
    <t>Invoice #: 54325545877  (Total: $785.80)</t>
  </si>
  <si>
    <t>Invoice #: 54400480541  (Total: $32.01)</t>
  </si>
  <si>
    <t>09/30/2010</t>
  </si>
  <si>
    <t>Invoice #: 54425389348  (Total: $877.59)</t>
  </si>
  <si>
    <t>Invoice #: 54425389349  (Total: $27.24)</t>
  </si>
  <si>
    <t>Invoice #: 54425389350  (Total: $15.44)</t>
  </si>
  <si>
    <t>Invoice #: 54550349189  (Total: $906.12)</t>
  </si>
  <si>
    <t>05/03/2010</t>
  </si>
  <si>
    <t>Invoice #: 54550349190  (Total: $29.72)</t>
  </si>
  <si>
    <t>Invoice #: 54550349191  (Total: $15.44)</t>
  </si>
  <si>
    <t>Invoice #: 54575519041  (Total: $16.12)</t>
  </si>
  <si>
    <t>Invoice #: 54675487679  (Total: $15.90)</t>
  </si>
  <si>
    <t>Invoice #: 54700286112  (Total: $16.12)</t>
  </si>
  <si>
    <t>Invoice #: 54800261155  (Total: $16.12)</t>
  </si>
  <si>
    <t>Invoice #: 54800261156  (Total: $16.12)</t>
  </si>
  <si>
    <t>Invoice #: 54800261157  (Total: $16.12)</t>
  </si>
  <si>
    <t>Invoice #: 54800482466  (Total: $16.12)</t>
  </si>
  <si>
    <t>Invoice #: 54825325335  (Total: $16.12)</t>
  </si>
  <si>
    <t>Invoice #: 54850328198  (Total: $15.90)</t>
  </si>
  <si>
    <t>Invoice #: 54875282239  (Total: $843.40)</t>
  </si>
  <si>
    <t>Invoice #: 54875282240  (Total: $27.95)</t>
  </si>
  <si>
    <t>Invoice #: 54875282241  (Total: $15.44)</t>
  </si>
  <si>
    <t>Invoice #: 54900260439  (Total: $16.12)</t>
  </si>
  <si>
    <t>Invoice #: 54900281602  (Total: $785.50)</t>
  </si>
  <si>
    <t>Invoice #: 54950474823  (Total: $830.47)</t>
  </si>
  <si>
    <t>Invoice #: 55000477673  (Total: $16.12)</t>
  </si>
  <si>
    <t>Invoice #: 55000477674  (Total: $16.65)</t>
  </si>
  <si>
    <t>Invoice #: 55100270558  (Total: $16.12)</t>
  </si>
  <si>
    <t>Invoice #: 55100270559  (Total: $16.12)</t>
  </si>
  <si>
    <t>Invoice #: 55100315353  (Total: $29.65)</t>
  </si>
  <si>
    <t>Invoice #: 55100315354  (Total: $16.12)</t>
  </si>
  <si>
    <t>Invoice #: 55100315355  (Total: $16.12)</t>
  </si>
  <si>
    <t>Invoice #: 55100402123  (Total: $15.90)</t>
  </si>
  <si>
    <t>Invoice #: 55100403280  (Total: $16.12)</t>
  </si>
  <si>
    <t>Invoice #: 55100403281  (Total: $16.12)</t>
  </si>
  <si>
    <t>Invoice #: 55200273640  (Total: $15.90)</t>
  </si>
  <si>
    <t>Invoice #: 55250360139  (Total: $29.65)</t>
  </si>
  <si>
    <t>Invoice #: 55250360140  (Total: $16.12)</t>
  </si>
  <si>
    <t>Invoice #: 55250360141  (Total: $16.12)</t>
  </si>
  <si>
    <t>Invoice #: 55375341718  (Total: $785.49)</t>
  </si>
  <si>
    <t>Invoice #: 55425407028  (Total: $16.12)</t>
  </si>
  <si>
    <t>Invoice #: 55500379802  (Total: $16.12)</t>
  </si>
  <si>
    <t>Invoice #: 55525400623  (Total: $29.65)</t>
  </si>
  <si>
    <t>Invoice #: 55525400624  (Total: $16.12)</t>
  </si>
  <si>
    <t>Invoice #: 55525400625  (Total: $16.12)</t>
  </si>
  <si>
    <t>Invoice #: 55550247750  (Total: $16.12)</t>
  </si>
  <si>
    <t>Invoice #: 55550355967  (Total: $16.12)</t>
  </si>
  <si>
    <t>08/02/2010</t>
  </si>
  <si>
    <t>Invoice #: 55550397774  (Total: $785.80)</t>
  </si>
  <si>
    <t>10/07/2010</t>
  </si>
  <si>
    <t>Invoice #: 55550399395  (Total: $1,065.70)</t>
  </si>
  <si>
    <t>Invoice #: 55550399396  (Total: $15.44)</t>
  </si>
  <si>
    <t>Invoice #: 55625418257  (Total: $29.65)</t>
  </si>
  <si>
    <t>Invoice #: 55625418258  (Total: $16.12)</t>
  </si>
  <si>
    <t>Invoice #: 55625418259  (Total: $16.12)</t>
  </si>
  <si>
    <t>Invoice #: 55700224048  (Total: $981.88)</t>
  </si>
  <si>
    <t>Invoice #: 55700224049  (Total: $39.96)</t>
  </si>
  <si>
    <t>Invoice #: 55700224050  (Total: $15.44)</t>
  </si>
  <si>
    <t>Invoice #: 55700310582  (Total: $785.50)</t>
  </si>
  <si>
    <t>Invoice #: 55700461681  (Total: $838.93)</t>
  </si>
  <si>
    <t>Invoice #: 55700461682  (Total: $32.53)</t>
  </si>
  <si>
    <t>Invoice #: 55700461683  (Total: $15.44)</t>
  </si>
  <si>
    <t>Invoice #: 55750262972  (Total: $15.90)</t>
  </si>
  <si>
    <t>Invoice #: 55775219288  (Total: $15.90)</t>
  </si>
  <si>
    <t>Invoice #: 55800317133  (Total: $1,056.17)</t>
  </si>
  <si>
    <t>Invoice #: 55800398697  (Total: $15.90)</t>
  </si>
  <si>
    <t>Invoice #: 55925263787  (Total: $649.72)</t>
  </si>
  <si>
    <t>Invoice #: 55925391850  (Total: $16.12)</t>
  </si>
  <si>
    <t>Invoice #: 55950406697  (Total: $28.83)</t>
  </si>
  <si>
    <t>Invoice #: 55950406698  (Total: $15.44)</t>
  </si>
  <si>
    <t>Invoice #: 55950425774  (Total: $15.90)</t>
  </si>
  <si>
    <t>Invoice #: 55975366822  (Total: $15.90)</t>
  </si>
  <si>
    <t>Invoice #: 56000236917  (Total: $16.12)</t>
  </si>
  <si>
    <t>Invoice #: 56050316317  (Total: $16.12)</t>
  </si>
  <si>
    <t>Invoice #: 56050316318  (Total: $16.12)</t>
  </si>
  <si>
    <t>Invoice #: 56050316319  (Total: $16.12)</t>
  </si>
  <si>
    <t>Invoice #: 56150187788  (Total: $890.20)</t>
  </si>
  <si>
    <t>Invoice #: 56175284877  (Total: $15.90)</t>
  </si>
  <si>
    <t>06/28/2010</t>
  </si>
  <si>
    <t>Invoice #: 56175324713  (Total: $785.49)</t>
  </si>
  <si>
    <t>Invoice #: 56175385329  (Total: $16.12)</t>
  </si>
  <si>
    <t>Invoice #: 56200224016  (Total: $853.98)</t>
  </si>
  <si>
    <t>Invoice #: 56200224017  (Total: $27.07)</t>
  </si>
  <si>
    <t>Invoice #: 56200224018  (Total: $15.44)</t>
  </si>
  <si>
    <t>Invoice #: 56200381104  (Total: $785.80)</t>
  </si>
  <si>
    <t>12/09/2010</t>
  </si>
  <si>
    <t>Invoice #: 56225319666  (Total: $17.01)</t>
  </si>
  <si>
    <t>Invoice #: 56225319667  (Total: $15.44)</t>
  </si>
  <si>
    <t>Invoice #: 56250294398  (Total: $15.90)</t>
  </si>
  <si>
    <t>Invoice #: 56300247220  (Total: $15.90)</t>
  </si>
  <si>
    <t>Invoice #: 56325260229  (Total: $26.36)</t>
  </si>
  <si>
    <t>Invoice #: 56325260230  (Total: $15.44)</t>
  </si>
  <si>
    <t>Invoice #: 56325367999  (Total: $16.12)</t>
  </si>
  <si>
    <t>Invoice #: 56325368000  (Total: $16.12)</t>
  </si>
  <si>
    <t>Invoice #: 56325368001  (Total: $16.12)</t>
  </si>
  <si>
    <t>Invoice #: 56375211351  (Total: $16.12)</t>
  </si>
  <si>
    <t>Invoice #: 56400144045  (Total: $1,138.24)</t>
  </si>
  <si>
    <t>Invoice #: 56400144046  (Total: $28.13)</t>
  </si>
  <si>
    <t>Invoice #: 56400144047  (Total: $15.44)</t>
  </si>
  <si>
    <t>Invoice #: 900011057863-0710  (Total: $16.12)</t>
  </si>
  <si>
    <t>Invoice #: 900011058026-0610  (Total: $16.12)</t>
  </si>
  <si>
    <t>Vendor: Ty M &amp; Dianne Albright  (Total: $61.21)</t>
  </si>
  <si>
    <t>Invoice #: 70710  (Total: $61.21)</t>
  </si>
  <si>
    <t>5727</t>
  </si>
  <si>
    <t>Vendor: Verizon Communications  (Total: $735.01)</t>
  </si>
  <si>
    <t>Invoice #: 105613285853576000-0110  (Total: $60.31)</t>
  </si>
  <si>
    <t>5664</t>
  </si>
  <si>
    <t>Invoice #: 105613285853576000-0210  (Total: $60.31)</t>
  </si>
  <si>
    <t>5674</t>
  </si>
  <si>
    <t>Invoice #: 105613285853576000-0310  (Total: $60.31)</t>
  </si>
  <si>
    <t>5686</t>
  </si>
  <si>
    <t>Invoice #: 105613285853576000-0410  (Total: $60.38)</t>
  </si>
  <si>
    <t>5697</t>
  </si>
  <si>
    <t>Invoice #: 105613285853576000-0510  (Total: $60.38)</t>
  </si>
  <si>
    <t>5710</t>
  </si>
  <si>
    <t>Invoice #: 105613285853576000-0610  (Total: $60.38)</t>
  </si>
  <si>
    <t>5730</t>
  </si>
  <si>
    <t>Invoice #: 105613285853576000-0710  (Total: $60.25)</t>
  </si>
  <si>
    <t>5741</t>
  </si>
  <si>
    <t>08/10/2010</t>
  </si>
  <si>
    <t>Invoice #: 105613285853576000-0810  (Total: $60.25)</t>
  </si>
  <si>
    <t>5752</t>
  </si>
  <si>
    <t>Invoice #: 105613285853576000-0910  (Total: $60.25)</t>
  </si>
  <si>
    <t>5764</t>
  </si>
  <si>
    <t>Invoice #: 105613285853576000-1010  (Total: $70.84)</t>
  </si>
  <si>
    <t>5777</t>
  </si>
  <si>
    <t>Invoice #: 105613285853576000-1110  (Total: $60.21)</t>
  </si>
  <si>
    <t>5788</t>
  </si>
  <si>
    <t>Invoice #: 105613285853576000-1209  (Total: $61.14)</t>
  </si>
  <si>
    <t>5641</t>
  </si>
  <si>
    <t>01/14/2010</t>
  </si>
  <si>
    <t>Total: $259,471.95</t>
  </si>
  <si>
    <t>Vendor: Allied Waste Services #794  (Total: $345.86)</t>
  </si>
  <si>
    <t>Invoice #: 794006209840  (Total: $67.99)</t>
  </si>
  <si>
    <t>02/10/2011</t>
  </si>
  <si>
    <t>2011-02</t>
  </si>
  <si>
    <t>Invoice #: 794006270708  (Total: $68.41)</t>
  </si>
  <si>
    <t>03/16/2011</t>
  </si>
  <si>
    <t>2011-03</t>
  </si>
  <si>
    <t>Invoice #: 794006335193  (Total: $69.22)</t>
  </si>
  <si>
    <t>04/19/2011</t>
  </si>
  <si>
    <t>Invoice #: 794006396864  (Total: $69.88)</t>
  </si>
  <si>
    <t>05/12/2011</t>
  </si>
  <si>
    <t>2011-04</t>
  </si>
  <si>
    <t>Invoice #: 794006458308  (Total: $70.36)</t>
  </si>
  <si>
    <t>06/14/2011</t>
  </si>
  <si>
    <t>2011-06</t>
  </si>
  <si>
    <t>Vendor: Alpha Lock Security &amp; Security Solutions of DFW  (Total: $771.29)</t>
  </si>
  <si>
    <t>Invoice #: 252143  (Total: $771.29)</t>
  </si>
  <si>
    <t>5868</t>
  </si>
  <si>
    <t>Vendor: Atmos Energy  (Total: $287.72)</t>
  </si>
  <si>
    <t>Invoice #: 8000141163211468201-0111  (Total: $102.34)</t>
  </si>
  <si>
    <t>Invoice #: 8000141163211468201-0211  (Total: $94.51)</t>
  </si>
  <si>
    <t>Invoice #: 8000141163211468201-0311  (Total: $44.09)</t>
  </si>
  <si>
    <t>Invoice #: 8000141163211468201-0411  (Total: $21.03)</t>
  </si>
  <si>
    <t>2011-05</t>
  </si>
  <si>
    <t>Invoice #: 8000141163211468201-0511  (Total: $25.75)</t>
  </si>
  <si>
    <t>Vendor: Bob Owens Electric Co., Inc.  (Total: $120.00)</t>
  </si>
  <si>
    <t>Invoice #: 17330  (Total: $120.00)</t>
  </si>
  <si>
    <t>Electrical</t>
  </si>
  <si>
    <t>5858</t>
  </si>
  <si>
    <t>05/24/2011</t>
  </si>
  <si>
    <t>Vendor: Boy Scouts of America, Troop 114  (Total: $100.00)</t>
  </si>
  <si>
    <t>Invoice #: 100  (Total: $100.00)</t>
  </si>
  <si>
    <t>5847</t>
  </si>
  <si>
    <t>05/05/2011</t>
  </si>
  <si>
    <t>Vendor: Chris Jones  (Total: $400.00)</t>
  </si>
  <si>
    <t>Invoice #: 2010  (Total: $400.00)</t>
  </si>
  <si>
    <t>5820</t>
  </si>
  <si>
    <t>03/03/2011</t>
  </si>
  <si>
    <t>Vendor: City of Carrollton  (Total: $9,647.57)</t>
  </si>
  <si>
    <t>Invoice #: 62317339539-0111  (Total: $421.80)</t>
  </si>
  <si>
    <t>01/27/2011</t>
  </si>
  <si>
    <t>2011-01</t>
  </si>
  <si>
    <t>Invoice #: 62317339539-0211  (Total: $196.23)</t>
  </si>
  <si>
    <t>02/24/2011</t>
  </si>
  <si>
    <t>Invoice #: 62317339539-0311  (Total: $37.14)</t>
  </si>
  <si>
    <t>03/24/2011</t>
  </si>
  <si>
    <t>Invoice #: 62317339539-0411  (Total: $675.18)</t>
  </si>
  <si>
    <t>04/26/2011</t>
  </si>
  <si>
    <t>Invoice #: 62317339539-0511  (Total: $412.53)</t>
  </si>
  <si>
    <t>Invoice #: 62317339548-0111  (Total: $435.86)</t>
  </si>
  <si>
    <t>Invoice #: 62317339548-0211  (Total: $67.86)</t>
  </si>
  <si>
    <t>Invoice #: 62317339548-0311  (Total: $67.86)</t>
  </si>
  <si>
    <t>Invoice #: 62317339548-0411  (Total: $581.09)</t>
  </si>
  <si>
    <t>Invoice #: 62317339548-0511  (Total: $438.95)</t>
  </si>
  <si>
    <t>Invoice #: 62317339555-0111  (Total: $16.38)</t>
  </si>
  <si>
    <t>Invoice #: 62317339555-0211  (Total: $16.38)</t>
  </si>
  <si>
    <t>Invoice #: 62317339555-0311  (Total: $16.38)</t>
  </si>
  <si>
    <t>Invoice #: 62317339555-0411  (Total: $16.38)</t>
  </si>
  <si>
    <t>Invoice #: 62317339555-0511  (Total: $16.38)</t>
  </si>
  <si>
    <t>Invoice #: 62317339612-0111  (Total: $51.92)</t>
  </si>
  <si>
    <t>Invoice #: 62317339612-0211  (Total: $16.38)</t>
  </si>
  <si>
    <t>Invoice #: 62317339612-0311  (Total: $16.38)</t>
  </si>
  <si>
    <t>Invoice #: 62317339612-0411  (Total: $29.76)</t>
  </si>
  <si>
    <t>Invoice #: 62317339612-0511  (Total: $16.38)</t>
  </si>
  <si>
    <t>Invoice #: 62317339622-0111  (Total: $511.41)</t>
  </si>
  <si>
    <t>Invoice #: 62317339622-0211  (Total: $25.99)</t>
  </si>
  <si>
    <t>Invoice #: 62317339622-0311  (Total: $49.73)</t>
  </si>
  <si>
    <t>Invoice #: 62317339622-0411  (Total: $329.10)</t>
  </si>
  <si>
    <t>Invoice #: 62317339622-0511  (Total: $313.65)</t>
  </si>
  <si>
    <t>Invoice #: 62317342186-0111  (Total: $87.74)</t>
  </si>
  <si>
    <t>Invoice #: 62317342186-0211  (Total: $31.99)</t>
  </si>
  <si>
    <t>Invoice #: 62317342186-0311  (Total: $0.77)</t>
  </si>
  <si>
    <t>Invoice #: 62317342186-0411  (Total: $260.78)</t>
  </si>
  <si>
    <t>04/28/2011</t>
  </si>
  <si>
    <t>Invoice #: 62317342186-0511  (Total: $171.17)</t>
  </si>
  <si>
    <t>Invoice #: 62317342187-0111  (Total: $28.47)</t>
  </si>
  <si>
    <t>Invoice #: 62317342187-0211  (Total: $15.09)</t>
  </si>
  <si>
    <t>Invoice #: 62317342187-0311  (Total: $10.63)</t>
  </si>
  <si>
    <t>Invoice #: 62317342187-0411  (Total: $17.32)</t>
  </si>
  <si>
    <t>Invoice #: 62317342187-0511  (Total: $17.32)</t>
  </si>
  <si>
    <t>Invoice #: 62317342487-0111  (Total: $176.84)</t>
  </si>
  <si>
    <t>Invoice #: 62317342487-0211  (Total: $61.24)</t>
  </si>
  <si>
    <t>Invoice #: 62317342487-0311  (Total: $13.76)</t>
  </si>
  <si>
    <t>Invoice #: 62317342487-0411  (Total: $318.98)</t>
  </si>
  <si>
    <t>Invoice #: 62317342487-0511  (Total: $495.11)</t>
  </si>
  <si>
    <t>Invoice #: 62317342492-0111  (Total: $146.45)</t>
  </si>
  <si>
    <t>Invoice #: 62317342492-0211  (Total: $23.07)</t>
  </si>
  <si>
    <t>Invoice #: 62317342492-0311  (Total: $23.07)</t>
  </si>
  <si>
    <t>Invoice #: 62317342492-0411  (Total: $63.72)</t>
  </si>
  <si>
    <t>Invoice #: 62317342492-0511  (Total: $69.62)</t>
  </si>
  <si>
    <t>Invoice #: 62317343402-0111  (Total: $238.64)</t>
  </si>
  <si>
    <t>Invoice #: 62317343402-0211  (Total: $46.42)</t>
  </si>
  <si>
    <t>Invoice #: 62317343402-0311  (Total: $584.72)</t>
  </si>
  <si>
    <t>Invoice #: 62317343402-0411  (Total: $921.53)</t>
  </si>
  <si>
    <t>Invoice #: 62317343402-0511  (Total: $943.16)</t>
  </si>
  <si>
    <t>Invoice #: 81288342491-0111  (Total: $10.63)</t>
  </si>
  <si>
    <t>Invoice #: 81288342491-0211  (Total: $10.63)</t>
  </si>
  <si>
    <t>Invoice #: 81288342491-0311  (Total: $12.86)</t>
  </si>
  <si>
    <t>Invoice #: 81288342491-0411  (Total: $34.37)</t>
  </si>
  <si>
    <t>Invoice #: 81288342491-0511  (Total: $34.37)</t>
  </si>
  <si>
    <t>Invoice #: 2161104  (Total: $295.00)</t>
  </si>
  <si>
    <t>5832</t>
  </si>
  <si>
    <t>03/31/2011</t>
  </si>
  <si>
    <t>Vendor: Financial Agent  (Total: $314.00)</t>
  </si>
  <si>
    <t>Invoice #: 30411  (Total: $314.00)</t>
  </si>
  <si>
    <t>5825</t>
  </si>
  <si>
    <t>03/10/2011</t>
  </si>
  <si>
    <t>Vendor: Gene Dowling DBA Frisco Building Services  (Total: $1,320.64)</t>
  </si>
  <si>
    <t>Invoice #: 10064A  (Total: $205.67)</t>
  </si>
  <si>
    <t>5799</t>
  </si>
  <si>
    <t>01/18/2011</t>
  </si>
  <si>
    <t>Invoice #: 10065A  (Total: $205.67)</t>
  </si>
  <si>
    <t>5811</t>
  </si>
  <si>
    <t>02/22/2011</t>
  </si>
  <si>
    <t>Invoice #: 10066A  (Total: $276.04)</t>
  </si>
  <si>
    <t>5828</t>
  </si>
  <si>
    <t>03/22/2011</t>
  </si>
  <si>
    <t>Invoice #: 10067A  (Total: $238.15)</t>
  </si>
  <si>
    <t>5841</t>
  </si>
  <si>
    <t>Invoice #: 10068A  (Total: $395.11)</t>
  </si>
  <si>
    <t>5859</t>
  </si>
  <si>
    <t>Vendor: Hayes, Berry, White &amp; Vanzant  (Total: $3,177.57)</t>
  </si>
  <si>
    <t>Invoice #: 31  (Total: $1,018.00)</t>
  </si>
  <si>
    <t>5808</t>
  </si>
  <si>
    <t>02/15/2011</t>
  </si>
  <si>
    <t>Invoice #: 32  (Total: $1,424.64)</t>
  </si>
  <si>
    <t>5842</t>
  </si>
  <si>
    <t>Invoice #: 33  (Total: $734.93)</t>
  </si>
  <si>
    <t>5851</t>
  </si>
  <si>
    <t>05/10/2011</t>
  </si>
  <si>
    <t>Vendor: Hilliard Heating &amp; AC  (Total: $164.00)</t>
  </si>
  <si>
    <t>Invoice #: 50211  (Total: $164.00)</t>
  </si>
  <si>
    <t>5848</t>
  </si>
  <si>
    <t>Vendor: HOA Town, Inc  (Total: $569.70)</t>
  </si>
  <si>
    <t>Invoice #: 3203  (Total: $569.70)</t>
  </si>
  <si>
    <t>5834</t>
  </si>
  <si>
    <t>04/06/2011</t>
  </si>
  <si>
    <t>Vendor: John &amp; Susan Waida  (Total: $400.00)</t>
  </si>
  <si>
    <t>Invoice #: 52511  (Total: $400.00)</t>
  </si>
  <si>
    <t>5861</t>
  </si>
  <si>
    <t>05/26/2011</t>
  </si>
  <si>
    <t>Vendor: Jonathan L. &amp; Meredith M. Saunders  (Total: $239.16)</t>
  </si>
  <si>
    <t>Invoice #: 52711  (Total: $239.16)</t>
  </si>
  <si>
    <t>5862</t>
  </si>
  <si>
    <t>06/01/2011</t>
  </si>
  <si>
    <t>Vendor: Karen A Rayl  (Total: $473.19)</t>
  </si>
  <si>
    <t>Invoice #: 22411a  (Total: $323.19)</t>
  </si>
  <si>
    <t>5817</t>
  </si>
  <si>
    <t>03/01/2011</t>
  </si>
  <si>
    <t>Invoice #: 33011  (Total: $150.00)</t>
  </si>
  <si>
    <t>5835</t>
  </si>
  <si>
    <t>Vendor: Karen Rayl DBA Rayl Communications  (Total: $12,478.93)</t>
  </si>
  <si>
    <t>Invoice #: 20112  (Total: $2,083.33)</t>
  </si>
  <si>
    <t>Onsite</t>
  </si>
  <si>
    <t>5818</t>
  </si>
  <si>
    <t>Invoice #: 20113  (Total: $2,083.33)</t>
  </si>
  <si>
    <t>5837</t>
  </si>
  <si>
    <t>04/07/2011</t>
  </si>
  <si>
    <t>Invoice #: 20114  (Total: $2,083.33)</t>
  </si>
  <si>
    <t>5840</t>
  </si>
  <si>
    <t>04/12/2011</t>
  </si>
  <si>
    <t>Invoice #: 20115  (Total: $2,083.33)</t>
  </si>
  <si>
    <t>5854</t>
  </si>
  <si>
    <t>05/17/2011</t>
  </si>
  <si>
    <t>Invoice #: 20116  (Total: $2,083.33)</t>
  </si>
  <si>
    <t>5871</t>
  </si>
  <si>
    <t>06/16/2011</t>
  </si>
  <si>
    <t>Invoice #: 22211  (Total: $1,344.09)</t>
  </si>
  <si>
    <t>5815</t>
  </si>
  <si>
    <t>Invoice #: 30111  (Total: $218.19)</t>
  </si>
  <si>
    <t>5823</t>
  </si>
  <si>
    <t>03/04/2011</t>
  </si>
  <si>
    <t>Invoice #: 42811  (Total: $500.00)</t>
  </si>
  <si>
    <t>Vendor: Lindsey's Lawn &amp; Landscape, Inc.  (Total: $6,283.91)</t>
  </si>
  <si>
    <t>Invoice #: 14167  (Total: $6,283.91)</t>
  </si>
  <si>
    <t>5809</t>
  </si>
  <si>
    <t>Vendor: Neighborhood News Inc.  (Total: $480.94)</t>
  </si>
  <si>
    <t>Invoice #: 54066  (Total: $152.46)</t>
  </si>
  <si>
    <t>5853</t>
  </si>
  <si>
    <t>05/16/2011</t>
  </si>
  <si>
    <t>Invoice #: 54572  (Total: $152.46)</t>
  </si>
  <si>
    <t>5844</t>
  </si>
  <si>
    <t>04/21/2011</t>
  </si>
  <si>
    <t>Invoice #: 55091  (Total: $176.02)</t>
  </si>
  <si>
    <t>5872</t>
  </si>
  <si>
    <t>Vendor: Public Storage (08423) North Carrollton  (Total: $323.00)</t>
  </si>
  <si>
    <t>Invoice #: 11568917-0111  (Total: $61.00)</t>
  </si>
  <si>
    <t>5803</t>
  </si>
  <si>
    <t>01/25/2011</t>
  </si>
  <si>
    <t>Invoice #: 11568917-0211  (Total: $61.00)</t>
  </si>
  <si>
    <t>5816</t>
  </si>
  <si>
    <t>Invoice #: 11568917-0411  (Total: $67.00)</t>
  </si>
  <si>
    <t>5843</t>
  </si>
  <si>
    <t>Invoice #: 11568917-0511  (Total: $67.00)</t>
  </si>
  <si>
    <t>5860</t>
  </si>
  <si>
    <t>Invoice #: 11568917-0611  (Total: $67.00)</t>
  </si>
  <si>
    <t>5874</t>
  </si>
  <si>
    <t>06/22/2011</t>
  </si>
  <si>
    <t>2011-07</t>
  </si>
  <si>
    <t>Vendor: RealManage  (Total: $21,525.91)</t>
  </si>
  <si>
    <t>Invoice #: MAINT-2011M5-HOMCARRO  (Total: $505.61)</t>
  </si>
  <si>
    <t>5864</t>
  </si>
  <si>
    <t>06/02/2011</t>
  </si>
  <si>
    <t>Invoice #: MGMT-2011M1-HOMCARRO  (Total: $2,889.64)</t>
  </si>
  <si>
    <t>5797</t>
  </si>
  <si>
    <t>01/11/2011</t>
  </si>
  <si>
    <t>Invoice #: MGMT-2011M2-HOMCARRO  (Total: $2,889.64)</t>
  </si>
  <si>
    <t>5804</t>
  </si>
  <si>
    <t>02/07/2011</t>
  </si>
  <si>
    <t>Invoice #: MGMT-2011M3-HOMCARRO  (Total: $2,889.64)</t>
  </si>
  <si>
    <t>5822</t>
  </si>
  <si>
    <t>Invoice #: MGMT-2011M4-HOMCARRO  (Total: $2,889.64)</t>
  </si>
  <si>
    <t>5836</t>
  </si>
  <si>
    <t>Invoice #: MGMT-2011M5-HOMCARRO  (Total: $2,889.64)</t>
  </si>
  <si>
    <t>5849</t>
  </si>
  <si>
    <t>Invoice #: MGMT-2011M6-HOMCARRO  (Total: $2,889.64)</t>
  </si>
  <si>
    <t>5863</t>
  </si>
  <si>
    <t>Invoice #: VAR-2011M1-HOMCARRO  (Total: $2,421.16)</t>
  </si>
  <si>
    <t>5805</t>
  </si>
  <si>
    <t>Invoice #: VAR-2011M2-HOMCARRO  (Total: $805.00)</t>
  </si>
  <si>
    <t>Invoice #: VAR-2011M3-HOMCARRO  (Total: ($49.00))</t>
  </si>
  <si>
    <t>04/01/2011</t>
  </si>
  <si>
    <t>Invoice #: VAR-2011M4-HOMCARRO  (Total: $497.80)</t>
  </si>
  <si>
    <t>Invoice #: VAR-2011M5-HOMCARRO  (Total: $7.50)</t>
  </si>
  <si>
    <t>Vendor: Robert's Pool Service, Inc.  (Total: $4,225.45)</t>
  </si>
  <si>
    <t>Invoice #: 94799  (Total: $703.63)</t>
  </si>
  <si>
    <t>5838</t>
  </si>
  <si>
    <t>04/08/2011</t>
  </si>
  <si>
    <t>Invoice #: 94869  (Total: $166.06)</t>
  </si>
  <si>
    <t>Repairs</t>
  </si>
  <si>
    <t>Expense Category</t>
  </si>
  <si>
    <t>Vendor: AATL, Inc. DBA Firehouse Bounce  (Total: $165.01)</t>
  </si>
  <si>
    <t>Vendor: Agave Environmental L.L.C.  (Total: $100.13)</t>
  </si>
  <si>
    <t>Vendor: Alan &amp; Lori Caplin  (Total: $705.88)</t>
  </si>
  <si>
    <t>Vendor: Allied Waste Services #794  (Total: $298.76)</t>
  </si>
  <si>
    <t>Vendor: America's Flags &amp; Poles, Inc.  (Total: $85.78)</t>
  </si>
  <si>
    <t>Vendor: Atmos Energy  (Total: $377.52)</t>
  </si>
  <si>
    <t>Vendor: Bounce N More, LLC  (Total: $575.00)</t>
  </si>
  <si>
    <t>Vendor: Byron &amp; Emily Chambers  (Total: $75.00)</t>
  </si>
  <si>
    <t>Vendor: Chandler Signs, L.P.,L.L.P.  (Total: $2,221.30)</t>
  </si>
  <si>
    <t>Vendor: Chris Jones  (Total: $405.00)</t>
  </si>
  <si>
    <t>Vendor: City of Carrollton  (Total: $35,236.03)</t>
  </si>
  <si>
    <t>Vendor: Classic Construction &amp; Restoration Inc  (Total: $3,619.00)</t>
  </si>
  <si>
    <t>Vendor: Commercial Water Management, Inc. DBA Choate USA Inc.  (Total: $7,742.30)</t>
  </si>
  <si>
    <t>Vendor: Dallas Tree Surgeons, Inc  (Total: $108.25)</t>
  </si>
  <si>
    <t>Vendor: Denton County Clerk  (Total: $15.00)</t>
  </si>
  <si>
    <t>Vendor: DeVolt and Company, P.C.  (Total: $510.00)</t>
  </si>
  <si>
    <t>Vendor: DO NOT USE - Gigabyte Graphics Inc DBA Fast Signs  (Total: $1,874.89)</t>
  </si>
  <si>
    <t>Vendor: Eric Pottebaum  (Total: $65.00)</t>
  </si>
  <si>
    <t>Vendor: Five Star Contractors, Inc.  (Total: $445.00)</t>
  </si>
  <si>
    <t>Vendor: Game Time  (Total: $1,309.03)</t>
  </si>
  <si>
    <t>Vendor: Gene Dowling DBA Frisco Building Services  (Total: $5,123.62)</t>
  </si>
  <si>
    <t>Vendor: Greg &amp; Miriam Walker  (Total: $575.82)</t>
  </si>
  <si>
    <t>Vendor: Hayes, Berry, White &amp; Vanzant  (Total: $30,071.72)</t>
  </si>
  <si>
    <t>Vendor: Hilliard Heating &amp; AC  (Total: $75.00)</t>
  </si>
  <si>
    <t>Vendor: HOA Town, Inc  (Total: $579.40)</t>
  </si>
  <si>
    <t>Vendor: Homestead  (Total: $1,728.06)</t>
  </si>
  <si>
    <t>Vendor: Internal Revenue Service  (Total: $188.13)</t>
  </si>
  <si>
    <t>Vendor: John &amp; Susan Waida  (Total: $300.00)</t>
  </si>
  <si>
    <t>Vendor: Matthew Marchant  (Total: $70.98)</t>
  </si>
  <si>
    <t>Vendor: Neighborhood News Inc.  (Total: $764.85)</t>
  </si>
  <si>
    <t>Vendor: Public Storage (08423) North Carrollton  (Total: $619.50)</t>
  </si>
  <si>
    <t>Vendor: RealManage  (Total: $35,111.99)</t>
  </si>
  <si>
    <t>Vendor: Rebecca &amp; James Brown  (Total: $1,300.00)</t>
  </si>
  <si>
    <t>Vendor: Robert's Pool Service, Inc.  (Total: $17,800.26)</t>
  </si>
  <si>
    <t>Vendor: Ronald L &amp; Peggy McCraw  (Total: $638.03)</t>
  </si>
  <si>
    <t>Vendor: Ryan &amp; Katherine Bangert  (Total: $193.80)</t>
  </si>
  <si>
    <t>Vendor: Scarbrough, Medlin &amp; Associates, Inc.  (Total: $6,444.00)</t>
  </si>
  <si>
    <t>Vendor: Scott D &amp; Wendy L Hider  (Total: $129.59)</t>
  </si>
  <si>
    <t>Vendor: Scott H Zurline DBA Landscapes  (Total: $84,358.07)</t>
  </si>
  <si>
    <t>Vendor: State of Texas Comptroller  (Total: $1,100.81)</t>
  </si>
  <si>
    <t>Vendor: The Republic Group  (Total: $5,801.00)</t>
  </si>
  <si>
    <t>Vendor: Thomas &amp; Anita Taylor  (Total: $8.14)</t>
  </si>
  <si>
    <t>Vendor: TXU Energy  (Total: $22,338.46)</t>
  </si>
  <si>
    <t>Vendor: Ty M &amp; Dianne Albright  (Total: $56.25)</t>
  </si>
  <si>
    <t>Vendor: Verizon Communications  (Total: $654.02)</t>
  </si>
  <si>
    <t>Vendor: Veterans Wolrdwide Maintenance  (Total: $5,378.00)</t>
  </si>
  <si>
    <t>Vendor: Walter Besst DBA Besst Printing  (Total: $750.00)</t>
  </si>
  <si>
    <t>Invoice #: 240  (Total: $165.01)</t>
  </si>
  <si>
    <t>Invoice #: 2422  (Total: $100.13)</t>
  </si>
  <si>
    <t>Invoice #: 102209  (Total: $705.88)</t>
  </si>
  <si>
    <t>Invoice #: 79000630794  (Total: $34.01)</t>
  </si>
  <si>
    <t>Invoice #: 79000636589  (Total: $33.58)</t>
  </si>
  <si>
    <t>Invoice #: 79000642235  (Total: $0.00)</t>
  </si>
  <si>
    <t>Invoice #: 79000647579  (Total: $32.06)</t>
  </si>
  <si>
    <t>Invoice #: 79000652963  (Total: $1.40)</t>
  </si>
  <si>
    <t>Invoice #: 79000658733  (Total: $33.52)</t>
  </si>
  <si>
    <t>Invoice #: 794000701952  (Total: $32.71)</t>
  </si>
  <si>
    <t>Invoice #: 794002042509  (Total: $32.67)</t>
  </si>
  <si>
    <t>Invoice #: 794002099893  (Total: $32.85)</t>
  </si>
  <si>
    <t>Invoice #: 794002126836  (Total: $32.98)</t>
  </si>
  <si>
    <t>Invoice #: 794002218555  (Total: $32.98)</t>
  </si>
  <si>
    <t>Invoice #: 15  (Total: $85.78)</t>
  </si>
  <si>
    <t>Invoice #: 8000141163211468201-0209  (Total: $124.71)</t>
  </si>
  <si>
    <t>Invoice #: 8000141163211468201-0309  (Total: $34.58)</t>
  </si>
  <si>
    <t>Invoice #: 8000141163211468201-0309A  (Total: $50.44)</t>
  </si>
  <si>
    <t>Invoice #: 8000141163211468201-0409  (Total: $16.92)</t>
  </si>
  <si>
    <t>Invoice #: 8000141163211468201-0609  (Total: $18.36)</t>
  </si>
  <si>
    <t>Invoice #: 8000141163211468201-0609A  (Total: $19.02)</t>
  </si>
  <si>
    <t>Invoice #: 8000141163211468201-0709  (Total: $20.34)</t>
  </si>
  <si>
    <t>Invoice #: 8000141163211468201-0909  (Total: $23.51)</t>
  </si>
  <si>
    <t>Invoice #: 8000141163211468201-0909A  (Total: $15.94)</t>
  </si>
  <si>
    <t>Invoice #: 8000141163211468201-1009  (Total: $29.00)</t>
  </si>
  <si>
    <t>Invoice #: 8000141163211468201-1209  (Total: $24.70)</t>
  </si>
  <si>
    <t>Invoice #: 1952  (Total: $575.00)</t>
  </si>
  <si>
    <t>Invoice #: 52109  (Total: $75.00)</t>
  </si>
  <si>
    <t>Invoice #: 191665  (Total: $2,221.30)</t>
  </si>
  <si>
    <t>Invoice #: 2009  (Total: $405.00)</t>
  </si>
  <si>
    <t>Invoice #: 62317339539-0109  (Total: $248.94)</t>
  </si>
  <si>
    <t>Invoice #: 62317339539-0209  (Total: $220.84)</t>
  </si>
  <si>
    <t>Invoice #: 62317339539-0309  (Total: $262.99)</t>
  </si>
  <si>
    <t>Invoice #: 62317339539-0409  (Total: $541.18)</t>
  </si>
  <si>
    <t>Invoice #: 62317339539-0509  (Total: $434.40)</t>
  </si>
  <si>
    <t>Invoice #: 62317339539-0609  (Total: $639.53)</t>
  </si>
  <si>
    <t>Invoice #: 62317339539-0709  (Total: $681.68)</t>
  </si>
  <si>
    <t>Invoice #: 62317339539-0809  (Total: $501.84)</t>
  </si>
  <si>
    <t>Invoice #: 62317339539-0909  (Total: $768.79)</t>
  </si>
  <si>
    <t>Invoice #: 62317339539-1009  (Total: $1,417.90)</t>
  </si>
  <si>
    <t>Invoice #: 62317339539-1109  (Total: $324.81)</t>
  </si>
  <si>
    <t>Invoice #: 62317339539-1209  (Total: $114.06)</t>
  </si>
  <si>
    <t>Invoice #: 62317339548-0109  (Total: $386.51)</t>
  </si>
  <si>
    <t>Invoice #: 62317339548-0209  (Total: $313.45)</t>
  </si>
  <si>
    <t>Invoice #: 62317339548-0309  (Total: $378.08)</t>
  </si>
  <si>
    <t>Invoice #: 62317339548-0409  (Total: $732.14)</t>
  </si>
  <si>
    <t>Invoice #: 62317339548-0509  (Total: $687.18)</t>
  </si>
  <si>
    <t>Invoice #: 62317339548-0609  (Total: $782.72)</t>
  </si>
  <si>
    <t>Invoice #: 62317339548-0709  (Total: $892.31)</t>
  </si>
  <si>
    <t>Invoice #: 62317339548-0809  (Total: $1,741.86)</t>
  </si>
  <si>
    <t>Invoice #: 62317339548-0909  (Total: $1,000.05)</t>
  </si>
  <si>
    <t>Invoice #: 62317339548-1009  (Total: $65.57)</t>
  </si>
  <si>
    <t>Invoice #: 62317339548-1109  (Total: $65.57)</t>
  </si>
  <si>
    <t>Invoice #: 62317339548-1209  (Total: $65.57)</t>
  </si>
  <si>
    <t>Invoice #: 62317339555-0109  (Total: $15.83)</t>
  </si>
  <si>
    <t>Invoice #: 62317339555-0209  (Total: $15.83)</t>
  </si>
  <si>
    <t>Invoice #: 62317339555-0309  (Total: $15.83)</t>
  </si>
  <si>
    <t>Invoice #: 62317339555-0409  (Total: $15.83)</t>
  </si>
  <si>
    <t>Invoice #: 62317339555-0509  (Total: $15.83)</t>
  </si>
  <si>
    <t>Invoice #: 62317339555-0609  (Total: $15.83)</t>
  </si>
  <si>
    <t>Invoice #: 62317339555-0709  (Total: $15.83)</t>
  </si>
  <si>
    <t>Invoice #: 62317339555-0809  (Total: $15.83)</t>
  </si>
  <si>
    <t>Invoice #: 62317339555-0909  (Total: $15.83)</t>
  </si>
  <si>
    <t>Invoice #: 62317339555-1009  (Total: $15.83)</t>
  </si>
  <si>
    <t>Invoice #: 62317339555-1109  (Total: $15.83)</t>
  </si>
  <si>
    <t>Invoice #: 62317339555-1209  (Total: $15.83)</t>
  </si>
  <si>
    <t>Invoice #: 62317339612-0109  (Total: $39.03)</t>
  </si>
  <si>
    <t>Invoice #: 62317339612-0209  (Total: $33.67)</t>
  </si>
  <si>
    <t>Invoice #: 62317339612-0309  (Total: $36.35)</t>
  </si>
  <si>
    <t>Invoice #: 62317339612-0409  (Total: $73.67)</t>
  </si>
  <si>
    <t>Invoice #: 62317339612-0509  (Total: $39.03)</t>
  </si>
  <si>
    <t>Invoice #: 62317339612-0609  (Total: $33.67)</t>
  </si>
  <si>
    <t>Invoice #: 62317339612-0709  (Total: $31.44)</t>
  </si>
  <si>
    <t>Invoice #: 62317339612-0809  (Total: $33.67)</t>
  </si>
  <si>
    <t>Invoice #: 62317339612-0909  (Total: $47.07)</t>
  </si>
  <si>
    <t>Invoice #: 62317339612-1009  (Total: $41.71)</t>
  </si>
  <si>
    <t>Invoice #: 62317339612-1109  (Total: $18.06)</t>
  </si>
  <si>
    <t>Invoice #: 62317339612-1209  (Total: $15.83)</t>
  </si>
  <si>
    <t>Invoice #: 62317339622-0109  (Total: $209.60)</t>
  </si>
  <si>
    <t>Invoice #: 62317339622-0209  (Total: $150.59)</t>
  </si>
  <si>
    <t>Invoice #: 62317339622-0309  (Total: $330.43)</t>
  </si>
  <si>
    <t>Invoice #: 62317339622-0409  (Total: $628.29)</t>
  </si>
  <si>
    <t>Invoice #: 62317339622-0509  (Total: $633.91)</t>
  </si>
  <si>
    <t>Invoice #: 62317339622-0609  (Total: $667.63)</t>
  </si>
  <si>
    <t>Invoice #: 62317339622-0709  (Total: $709.78)</t>
  </si>
  <si>
    <t>Invoice #: 62317339622-0809  (Total: $799.70)</t>
  </si>
  <si>
    <t>Invoice #: 62317339622-0909  (Total: $577.71)</t>
  </si>
  <si>
    <t>Invoice #: 62317339622-1009  (Total: $493.41)</t>
  </si>
  <si>
    <t>Invoice #: 62317339622-1109  (Total: $102.82)</t>
  </si>
  <si>
    <t>Invoice #: 62317339622-1209  (Total: $25.11)</t>
  </si>
  <si>
    <t>Invoice #: 62317342186-0109  (Total: $79.49)</t>
  </si>
  <si>
    <t>Invoice #: 62317342186-0209  (Total: $104.78)</t>
  </si>
  <si>
    <t>Invoice #: 62317342186-0309  (Total: $113.21)</t>
  </si>
  <si>
    <t>Invoice #: 62317342186-0409  (Total: $197.51)</t>
  </si>
  <si>
    <t>Invoice #: 62317342186-0509  (Total: $253.71)</t>
  </si>
  <si>
    <t>Invoice #: 62317342186-0609  (Total: $262.14)</t>
  </si>
  <si>
    <t>Invoice #: 62317342186-0709  (Total: $279.00)</t>
  </si>
  <si>
    <t>Invoice #: 62317342186-0809  (Total: $242.47)</t>
  </si>
  <si>
    <t>Invoice #: 62317342186-0909  (Total: $141.31)</t>
  </si>
  <si>
    <t>Invoice #: 62317342186-1009  (Total: $219.99)</t>
  </si>
  <si>
    <t>Invoice #: 62317342186-1109  (Total: $73.87)</t>
  </si>
  <si>
    <t>Invoice #: 62317342186-1209  (Total: $231.23)</t>
  </si>
  <si>
    <t>Invoice #: 62317342187-0109  (Total: $14.73)</t>
  </si>
  <si>
    <t>Invoice #: 62317342187-0209  (Total: $12.50)</t>
  </si>
  <si>
    <t>Invoice #: 62317342187-0309  (Total: $10.27)</t>
  </si>
  <si>
    <t>Invoice #: 62317342187-0409  (Total: $10.27)</t>
  </si>
  <si>
    <t>Invoice #: 62317342187-0509  (Total: $10.27)</t>
  </si>
  <si>
    <t>Invoice #: 62317342187-0609  (Total: $10.27)</t>
  </si>
  <si>
    <t>Invoice #: 62317342187-0709  (Total: $12.50)</t>
  </si>
  <si>
    <t>Invoice #: 62317342187-0809  (Total: $23.65)</t>
  </si>
  <si>
    <t>Invoice #: 62317342187-0909  (Total: $21.42)</t>
  </si>
  <si>
    <t>Invoice #: 62317342187-1009  (Total: $21.42)</t>
  </si>
  <si>
    <t>Invoice #: 62317342187-1109  (Total: $19.19)</t>
  </si>
  <si>
    <t>Invoice #: 62317342187-1209  (Total: $23.65)</t>
  </si>
  <si>
    <t>Invoice #: 62317342487-0109  (Total: $75.51)</t>
  </si>
  <si>
    <t>Invoice #: 62317342487-0209  (Total: $164.52)</t>
  </si>
  <si>
    <t>Invoice #: 62317342487-0309  (Total: $243.20)</t>
  </si>
  <si>
    <t>Invoice #: 62317342487-0409  (Total: $400.56)</t>
  </si>
  <si>
    <t>Invoice #: 62317342487-0509  (Total: $307.83)</t>
  </si>
  <si>
    <t>Invoice #: 62317342487-0609  (Total: $172.95)</t>
  </si>
  <si>
    <t>Invoice #: 62317342487-0709  (Total: $442.71)</t>
  </si>
  <si>
    <t>Invoice #: 62317342487-0809  (Total: $532.63)</t>
  </si>
  <si>
    <t>Invoice #: 62317342487-0909  (Total: $473.62)</t>
  </si>
  <si>
    <t>Invoice #: 62317342487-1009  (Total: $380.89)</t>
  </si>
  <si>
    <t>Invoice #: 62317342487-1109  (Total: $86.23)</t>
  </si>
  <si>
    <t>Invoice #: 62317342487-1209  (Total: $36.23)</t>
  </si>
  <si>
    <t>Invoice #: 62317342492-0109  (Total: $234.04)</t>
  </si>
  <si>
    <t>Invoice #: 62317342492-0209  (Total: $323.96)</t>
  </si>
  <si>
    <t>Invoice #: 62317342492-0309  (Total: $29.21)</t>
  </si>
  <si>
    <t>Invoice #: 62317342492-0409  (Total: $228.42)</t>
  </si>
  <si>
    <t>Invoice #: 62317342492-0509  (Total: $239.66)</t>
  </si>
  <si>
    <t>Invoice #: 62317342492-0609  (Total: $253.71)</t>
  </si>
  <si>
    <t>Invoice #: 62317342492-0709  (Total: $357.68)</t>
  </si>
  <si>
    <t>Invoice #: 62317342492-0809  (Total: $397.02)</t>
  </si>
  <si>
    <t>Invoice #: 62317342492-0909  (Total: $158.17)</t>
  </si>
  <si>
    <t>Invoice #: 62317342492-1009  (Total: $250.90)</t>
  </si>
  <si>
    <t>Invoice #: 62317342492-1109  (Total: $73.87)</t>
  </si>
  <si>
    <t>Invoice #: 62317342492-1209  (Total: $453.22)</t>
  </si>
  <si>
    <t>Invoice #: 62317343402-0109  (Total: $64.79)</t>
  </si>
  <si>
    <t>Invoice #: 62317343402-0209  (Total: $111.13)</t>
  </si>
  <si>
    <t>Invoice #: 62317343402-0309  (Total: $257.25)</t>
  </si>
  <si>
    <t>Invoice #: 62317343402-0409  (Total: $442.71)</t>
  </si>
  <si>
    <t>Invoice #: 62317343402-0509  (Total: $709.66)</t>
  </si>
  <si>
    <t>Invoice #: 62317343402-0609  (Total: $653.46)</t>
  </si>
  <si>
    <t>Invoice #: 62317343402-0709  (Total: $816.44)</t>
  </si>
  <si>
    <t>Invoice #: 62317343402-0809  (Total: $1,350.34)</t>
  </si>
  <si>
    <t>Invoice #: 62317343402-0909  (Total: $1,162.07)</t>
  </si>
  <si>
    <t>Invoice #: 62317343402-1009  (Total: $614.12)</t>
  </si>
  <si>
    <t>Invoice #: 62317343402-1109  (Total: $305.02)</t>
  </si>
  <si>
    <t>Invoice #: 62317343402-1209  (Total: $246.01)</t>
  </si>
  <si>
    <t>Invoice #: 81288342491-0109  (Total: $26.15)</t>
  </si>
  <si>
    <t>Invoice #: 81288342491-0209  (Total: $43.47)</t>
  </si>
  <si>
    <t>Invoice #: 81288342491-0309  (Total: $30.79)</t>
  </si>
  <si>
    <t>Invoice #: 81288342491-0409  (Total: $33.47)</t>
  </si>
  <si>
    <t>Invoice #: 81288342491-0509  (Total: $36.15)</t>
  </si>
  <si>
    <t>Invoice #: 81288342491-0609  (Total: $30.79)</t>
  </si>
  <si>
    <t>Invoice #: 81288342491-0709  (Total: $102.03)</t>
  </si>
  <si>
    <t>Invoice #: 81288342491-0809  (Total: $177.90)</t>
  </si>
  <si>
    <t>Invoice #: 81288342491-0909  (Total: $28.11)</t>
  </si>
  <si>
    <t>Invoice #: 81288342491-1009  (Total: $33.47)</t>
  </si>
  <si>
    <t>Invoice #: 81288342491-1109  (Total: $14.73)</t>
  </si>
  <si>
    <t>Invoice #: 81288342491-1209  (Total: $10.27)</t>
  </si>
  <si>
    <t>Invoice #: 10031  (Total: $175.00)</t>
  </si>
  <si>
    <t>Invoice #: 10290  (Total: $2,400.00)</t>
  </si>
  <si>
    <t>Invoice #: 10388  (Total: $1,044.00)</t>
  </si>
  <si>
    <t>Invoice #: CB163401  (Total: $550.00)</t>
  </si>
  <si>
    <t>Invoice #: CB164284  (Total: $580.00)</t>
  </si>
  <si>
    <t>Invoice #: CB165376  (Total: $153.00)</t>
  </si>
  <si>
    <t>Invoice #: CB166665  (Total: $550.00)</t>
  </si>
  <si>
    <t>Invoice #: CB167120  (Total: $545.00)</t>
  </si>
  <si>
    <t>Invoice #: CB168139  (Total: $900.00)</t>
  </si>
  <si>
    <t>Invoice #: CB169010  (Total: $90.00)</t>
  </si>
  <si>
    <t>Invoice #: CB170598  (Total: $550.00)</t>
  </si>
  <si>
    <t>Invoice #: CB171766  (Total: $566.80)</t>
  </si>
  <si>
    <t>Invoice #: CB174255  (Total: $1,571.50)</t>
  </si>
  <si>
    <t>Invoice #: CB176070  (Total: $153.60)</t>
  </si>
  <si>
    <t>Invoice #: CB176289  (Total: $596.00)</t>
  </si>
  <si>
    <t>Invoice #: CB178467  (Total: $586.40)</t>
  </si>
  <si>
    <t>Invoice #: CB179795  (Total: $350.00)</t>
  </si>
  <si>
    <t>Invoice #: 5792307  (Total: $108.25)</t>
  </si>
  <si>
    <t>Invoice #: 82809  (Total: $15.00)</t>
  </si>
  <si>
    <t>Invoice #: 3130960  (Total: $300.00)</t>
  </si>
  <si>
    <t>Invoice #: 5060963  (Total: $95.00)</t>
  </si>
  <si>
    <t>Invoice #: 609097  (Total: $115.00)</t>
  </si>
  <si>
    <t>Invoice #: 42009  (Total: $1,874.89)</t>
  </si>
  <si>
    <t>Invoice #: 21809  (Total: $65.00)</t>
  </si>
  <si>
    <t>Invoice #: KB291744  (Total: $445.00)</t>
  </si>
  <si>
    <t>Invoice #: 769376  (Total: $1,309.03)</t>
  </si>
  <si>
    <t>Invoice #: 10040  (Total: $173.20)</t>
  </si>
  <si>
    <t>Invoice #: 10041A  (Total: $173.20)</t>
  </si>
  <si>
    <t>Invoice #: 10042A  (Total: $173.20)</t>
  </si>
  <si>
    <t>Invoice #: 10043A  (Total: $255.83)</t>
  </si>
  <si>
    <t>Invoice #: 10044A  (Total: $179.67)</t>
  </si>
  <si>
    <t>Invoice #: 10045A  (Total: $906.54)</t>
  </si>
  <si>
    <t>Invoice #: 10046A  (Total: $778.01)</t>
  </si>
  <si>
    <t>Invoice #: 10047A  (Total: $726.36)</t>
  </si>
  <si>
    <t>Invoice #: 10048A  (Total: $800.79)</t>
  </si>
  <si>
    <t>Invoice #: 10049A  (Total: $734.91)</t>
  </si>
  <si>
    <t>Invoice #: 10050A  (Total: $221.91)</t>
  </si>
  <si>
    <t>Invoice #: 110609  (Total: $75.00)</t>
  </si>
  <si>
    <t>Invoice #: 111609  (Total: $500.82)</t>
  </si>
  <si>
    <t>Invoice #: 10A  (Total: $1,065.47)</t>
  </si>
  <si>
    <t>Invoice #: 1-1723COUNTRYSIDE  (Total: $200.00)</t>
  </si>
  <si>
    <t>Invoice #: 1-1747IVYLANE  (Total: $200.00)</t>
  </si>
  <si>
    <t>Invoice #: 1-1801AUBURN DRIVE  (Total: $200.00)</t>
  </si>
  <si>
    <t>Invoice #: 12  (Total: $1,660.49)</t>
  </si>
  <si>
    <t>Invoice #: 12A  (Total: $2,324.53)</t>
  </si>
  <si>
    <t>Invoice #: 13  (Total: $222.67)</t>
  </si>
  <si>
    <t>Invoice #: 14  (Total: $1,484.15)</t>
  </si>
  <si>
    <t>Invoice #: 15  (Total: $6,418.37)</t>
  </si>
  <si>
    <t>Invoice #: 15A  (Total: $1,635.59)</t>
  </si>
  <si>
    <t>Invoice #: 16  (Total: $644.67)</t>
  </si>
  <si>
    <t>Invoice #: 16A  (Total: $1,447.54)</t>
  </si>
  <si>
    <t>Invoice #: 17  (Total: $720.49)</t>
  </si>
  <si>
    <t>Invoice #: 17192003  (Total: $1,065.47)</t>
  </si>
  <si>
    <t>Invoice #: 18  (Total: $6,484.05)</t>
  </si>
  <si>
    <t>Invoice #: 18A  (Total: $668.41)</t>
  </si>
  <si>
    <t>Invoice #: 19  (Total: $1,106.18)</t>
  </si>
  <si>
    <t>Invoice #: 19A  (Total: $1,562.88)</t>
  </si>
  <si>
    <t>Invoice #: 1B  (Total: $200.00)</t>
  </si>
  <si>
    <t>Invoice #: 1-QUINCYSTREET  (Total: $200.00)</t>
  </si>
  <si>
    <t>Invoice #: 71409  (Total: $200.00)</t>
  </si>
  <si>
    <t>Invoice #: 71409A  (Total: $200.00)</t>
  </si>
  <si>
    <t>Invoice #: 9  (Total: $160.76)</t>
  </si>
  <si>
    <t>Invoice #: 90909  (Total: $75.00)</t>
  </si>
  <si>
    <t>Invoice #: 2484  (Total: $269.70)</t>
  </si>
  <si>
    <t>Invoice #: 2732  (Total: $40.00)</t>
  </si>
  <si>
    <t>Invoice #: 2828  (Total: $134.85)</t>
  </si>
  <si>
    <t>Invoice #: 3023  (Total: $134.85)</t>
  </si>
  <si>
    <t>Invoice #: 73109  (Total: $1,728.06)</t>
  </si>
  <si>
    <t>Invoice #: 112409  (Total: $188.13)</t>
  </si>
  <si>
    <t>Invoice #: 60809  (Total: $300.00)</t>
  </si>
  <si>
    <t>Invoice #: 42809  (Total: $70.98)</t>
  </si>
  <si>
    <t>Invoice #: 45290  (Total: $157.65)</t>
  </si>
  <si>
    <t>Invoice #: 46182  (Total: $151.14)</t>
  </si>
  <si>
    <t>Invoice #: 46994  (Total: $151.14)</t>
  </si>
  <si>
    <t>Invoice #: 47808  (Total: $152.46)</t>
  </si>
  <si>
    <t>Invoice #: 48786  (Total: $152.46)</t>
  </si>
  <si>
    <t>Invoice #: 11568917  (Total: $57.95)</t>
  </si>
  <si>
    <t>Invoice #: 11568917-0309  (Total: $77.95)</t>
  </si>
  <si>
    <t>Invoice #: 11568917-0309A  (Total: $97.95)</t>
  </si>
  <si>
    <t>Invoice #: 11568917-0509  (Total: $37.95)</t>
  </si>
  <si>
    <t>Invoice #: 11568917-0809  (Total: $57.95)</t>
  </si>
  <si>
    <t>Invoice #: 11568917-1009  (Total: $57.95)</t>
  </si>
  <si>
    <t>Invoice #: 11568917-1109  (Total: $57.95)</t>
  </si>
  <si>
    <t>Invoice #: 11568917-1209  (Total: $57.95)</t>
  </si>
  <si>
    <t>Invoice #: 210-0409  (Total: $0.00)</t>
  </si>
  <si>
    <t>Invoice #: 8423-0209  (Total: $115.90)</t>
  </si>
  <si>
    <t>Invoice #: MGMT-2009M10-HOMCARRO  (Total: $2,818.83)</t>
  </si>
  <si>
    <t>Invoice #: MGMT-2009M11-HOMCARRO  (Total: $2,818.83)</t>
  </si>
  <si>
    <t>Invoice #: MGMT-2009M12-HOMCARRO  (Total: $2,818.83)</t>
  </si>
  <si>
    <t>Invoice #: MGMT-2009M1-HOMCARRO  (Total: $2,818.83)</t>
  </si>
  <si>
    <t>Invoice #: MGMT-2009M2-HOMCARRO  (Total: $2,818.83)</t>
  </si>
  <si>
    <t>Invoice #: MGMT-2009M3-HOMCARRO  (Total: $2,818.83)</t>
  </si>
  <si>
    <t>Invoice #: MGMT-2009M4-HOMCARRO  (Total: $2,818.83)</t>
  </si>
  <si>
    <t>Invoice #: MGMT-2009M5-HOMCARRO  (Total: $2,818.83)</t>
  </si>
  <si>
    <t>Invoice #: MGMT-2009M6-HOMCARRO  (Total: $2,818.83)</t>
  </si>
  <si>
    <t>Invoice #: MGMT-2009M7-HOMCARRO  (Total: $2,818.83)</t>
  </si>
  <si>
    <t>Invoice #: MGMT-2009M8-HOMCARRO  (Total: $2,818.83)</t>
  </si>
  <si>
    <t>Invoice #: MGMT-2009M9-HOMCARRO  (Total: $2,818.83)</t>
  </si>
  <si>
    <t>Invoice #: VAR-2009M10-HOMCARRO  (Total: $218.00)</t>
  </si>
  <si>
    <t>Invoice #: VAR-2009M11-HOMCARRO  (Total: $459.61)</t>
  </si>
  <si>
    <t>Invoice #: VAR-2009M1-HOMCARRO  (Total: $47.89)</t>
  </si>
  <si>
    <t>Invoice #: VAR-2009M2-HOMCARRO  (Total: ($5.00))</t>
  </si>
  <si>
    <t>Invoice #: VAR-2009M4-HOMCARRO  (Total: $137.49)</t>
  </si>
  <si>
    <t>Invoice #: VAR-2009M5-HOMCARRO  (Total: $238.05)</t>
  </si>
  <si>
    <t>Invoice #: VAR-2009M6-HOMCARRO  (Total: ($262.50))</t>
  </si>
  <si>
    <t>Invoice #: VAR-2009M7-HOMCARRO  (Total: ($47.51))</t>
  </si>
  <si>
    <t>Invoice #: VAR-2009M8-HOMCARRO  (Total: $250.00)</t>
  </si>
  <si>
    <t>Invoice #: VAR-2009M9-HOMCARRO  (Total: $250.00)</t>
  </si>
  <si>
    <t>Invoice #: 62409  (Total: $1,300.00)</t>
  </si>
  <si>
    <t>Invoice #: 84540  (Total: $105.54)</t>
  </si>
  <si>
    <t>Invoice #: 84715  (Total: $703.63)</t>
  </si>
  <si>
    <t>Invoice #: 84803A  (Total: $135.31)</t>
  </si>
  <si>
    <t>Invoice #: 85332  (Total: $703.63)</t>
  </si>
  <si>
    <t>Invoice #: 85431  (Total: ($185.31))</t>
  </si>
  <si>
    <t>Invoice #: 85434A  (Total: $694.76)</t>
  </si>
  <si>
    <t>Invoice #: 85490  (Total: $1,491.14)</t>
  </si>
  <si>
    <t>Invoice #: 85518  (Total: $239.23)</t>
  </si>
  <si>
    <t>Invoice #: 85592  (Total: $1,106.38)</t>
  </si>
  <si>
    <t>Invoice #: 85958  (Total: $113.27)</t>
  </si>
  <si>
    <t>Invoice #: 85980  (Total: $297.69)</t>
  </si>
  <si>
    <t>Invoice #: 86235  (Total: $1,028.38)</t>
  </si>
  <si>
    <t>Invoice #: 86235A  (Total: $185.31)</t>
  </si>
  <si>
    <t>Invoice #: 86774  (Total: $1,028.38)</t>
  </si>
  <si>
    <t>Invoice #: 86870  (Total: $653.01)</t>
  </si>
  <si>
    <t>Invoice #: 86934  (Total: $70.36)</t>
  </si>
  <si>
    <t>Invoice #: 86936  (Total: $70.36)</t>
  </si>
  <si>
    <t>Invoice #: 87267  (Total: $500.12)</t>
  </si>
  <si>
    <t>Invoice #: 87289  (Total: $673.86)</t>
  </si>
  <si>
    <t>Invoice #: 87457  (Total: $1,028.38)</t>
  </si>
  <si>
    <t>Invoice #: 87626  (Total: $140.98)</t>
  </si>
  <si>
    <t>Invoice #: 87896  (Total: $949.35)</t>
  </si>
  <si>
    <t>Invoice #: 87898  (Total: $253.09)</t>
  </si>
  <si>
    <t>Invoice #: 88077  (Total: $1,028.38)</t>
  </si>
  <si>
    <t>Invoice #: 88388  (Total: $500.12)</t>
  </si>
  <si>
    <t>Invoice #: 88444  (Total: $140.73)</t>
  </si>
  <si>
    <t>Invoice #: 88465  (Total: $504.79)</t>
  </si>
  <si>
    <t>Invoice #: 88636  (Total: $1,028.38)</t>
  </si>
  <si>
    <t>Invoice #: 89049  (Total: $703.63)</t>
  </si>
  <si>
    <t>Invoice #: 89128  (Total: $250.06)</t>
  </si>
  <si>
    <t>Invoice #: 89427  (Total: $703.63)</t>
  </si>
  <si>
    <t>Invoice #: 89528  (Total: $250.06)</t>
  </si>
  <si>
    <t>Invoice #: 89724  (Total: $703.63)</t>
  </si>
  <si>
    <t>Invoice #: 60309  (Total: $638.03)</t>
  </si>
  <si>
    <t>Invoice #: 112309  (Total: $193.80)</t>
  </si>
  <si>
    <t>Invoice #: 92309  (Total: $6,444.00)</t>
  </si>
  <si>
    <t>Invoice #: 21809  (Total: $129.59)</t>
  </si>
  <si>
    <t>Invoice #: 3059  (Total: $5,451.76)</t>
  </si>
  <si>
    <t>Invoice #: 3060  (Total: $1,802.36)</t>
  </si>
  <si>
    <t>Invoice #: 3194  (Total: $5,951.76)</t>
  </si>
  <si>
    <t>Invoice #: 3198  (Total: $2,055.00)</t>
  </si>
  <si>
    <t>Invoice #: 3338  (Total: $5,801.76)</t>
  </si>
  <si>
    <t>Invoice #: 3339  (Total: $1,997.21)</t>
  </si>
  <si>
    <t>Invoice #: 3538  (Total: $5,451.76)</t>
  </si>
  <si>
    <t>Invoice #: 3739  (Total: $8,367.73)</t>
  </si>
  <si>
    <t>Invoice #: 3746  (Total: $4,501.76)</t>
  </si>
  <si>
    <t>Invoice #: 3951  (Total: $5,451.76)</t>
  </si>
  <si>
    <t>Invoice #: 4155  (Total: $5,701.76)</t>
  </si>
  <si>
    <t>Invoice #: 4367  (Total: $5,451.76)</t>
  </si>
  <si>
    <t>Invoice #: 4578  (Total: $5,451.76)</t>
  </si>
  <si>
    <t>Invoice #: 4791  (Total: $5,451.78)</t>
  </si>
  <si>
    <t>Invoice #: 4792  (Total: $4,600.63)</t>
  </si>
  <si>
    <t>Invoice #: 5013  (Total: $5,451.76)</t>
  </si>
  <si>
    <t>Invoice #: 5214  (Total: $5,415.76)</t>
  </si>
  <si>
    <t>Invoice #: 32001151888-2008  (Total: $1,100.81)</t>
  </si>
  <si>
    <t>Invoice #: 5635916-0909  (Total: $5,460.00)</t>
  </si>
  <si>
    <t>Invoice #: 5635916-1109  (Total: $341.00)</t>
  </si>
  <si>
    <t>Invoice #: 21809  (Total: $8.14)</t>
  </si>
  <si>
    <t>Invoice #: 54025091271  (Total: $774.63)</t>
  </si>
  <si>
    <t>Invoice #: 54050300317  (Total: $15.47)</t>
  </si>
  <si>
    <t>Invoice #: 54100183319  (Total: $0.00)</t>
  </si>
  <si>
    <t>Invoice #: 54100313377  (Total: $15.90)</t>
  </si>
  <si>
    <t>Invoice #: 54150232232  (Total: $1,105.39)</t>
  </si>
  <si>
    <t>Invoice #: 54150232233  (Total: $27.47)</t>
  </si>
  <si>
    <t>Invoice #: 54150232234  (Total: $15.47)</t>
  </si>
  <si>
    <t>Invoice #: 54200263590  (Total: $16.12)</t>
  </si>
  <si>
    <t>Invoice #: 54225284497  (Total: $965.04)</t>
  </si>
  <si>
    <t>Invoice #: 54225284498  (Total: $29.72)</t>
  </si>
  <si>
    <t>Invoice #: 54225284499  (Total: $15.44)</t>
  </si>
  <si>
    <t>Invoice #: 54275137148  (Total: $16.15)</t>
  </si>
  <si>
    <t>Invoice #: 54275137149  (Total: $16.34)</t>
  </si>
  <si>
    <t>Invoice #: 54275137150  (Total: $16.15)</t>
  </si>
  <si>
    <t>Invoice #: 54275189496  (Total: $16.15)</t>
  </si>
  <si>
    <t>Invoice #: 54400207062  (Total: $1,130.74)</t>
  </si>
  <si>
    <t>Invoice #: 54400207063  (Total: $27.46)</t>
  </si>
  <si>
    <t>Invoice #: 54500087329  (Total: $740.76)</t>
  </si>
  <si>
    <t>Invoice #: 54550026160  (Total: $1,711.28)</t>
  </si>
  <si>
    <t>Invoice #: 54550026161  (Total: $55.99)</t>
  </si>
  <si>
    <t>Invoice #: 54650022242  (Total: $28.50)</t>
  </si>
  <si>
    <t>Invoice #: 54650179674  (Total: $15.92)</t>
  </si>
  <si>
    <t>Invoice #: 54675079454  (Total: $843.21)</t>
  </si>
  <si>
    <t>Invoice #: 54675079455  (Total: $27.63)</t>
  </si>
  <si>
    <t>Invoice #: 54675079456  (Total: $15.47)</t>
  </si>
  <si>
    <t>Invoice #: 54700218403  (Total: $16.12)</t>
  </si>
  <si>
    <t>Invoice #: 54700218404  (Total: $16.12)</t>
  </si>
  <si>
    <t>Invoice #: 54700218405  (Total: $16.31)</t>
  </si>
  <si>
    <t>Invoice #: 54750086197  (Total: $0.00)</t>
  </si>
  <si>
    <t>Invoice #: 54825040720  (Total: $45.37)</t>
  </si>
  <si>
    <t>Invoice #: 54850011576  (Total: $29.68)</t>
  </si>
  <si>
    <t>Invoice #: 54850236936  (Total: $15.90)</t>
  </si>
  <si>
    <t>Invoice #: 54975188339  (Total: $16.12)</t>
  </si>
  <si>
    <t>Invoice #: 54975188340  (Total: $16.12)</t>
  </si>
  <si>
    <t>Invoice #: 54975188341  (Total: $16.12)</t>
  </si>
  <si>
    <t>Invoice #: 54975211404  (Total: $16.12)</t>
  </si>
  <si>
    <t>Invoice #: 55000038856  (Total: $16.15)</t>
  </si>
  <si>
    <t>Invoice #: 55050061803  (Total: $16.15)</t>
  </si>
  <si>
    <t>Invoice #: 55050061804  (Total: $0.00)</t>
  </si>
  <si>
    <t>Invoice #: 55050061805  (Total: $16.15)</t>
  </si>
  <si>
    <t>Invoice #: 55075003107  (Total: $29.68)</t>
  </si>
  <si>
    <t>Invoice #: 55075003108  (Total: $29.68)</t>
  </si>
  <si>
    <t>Invoice #: 55075228475  (Total: $16.12)</t>
  </si>
  <si>
    <t>Invoice #: 55075228476  (Total: $16.12)</t>
  </si>
  <si>
    <t>Invoice #: 55075228477  (Total: $16.12)</t>
  </si>
  <si>
    <t>Invoice #: 55175088098  (Total: $713.23)</t>
  </si>
  <si>
    <t>Invoice #: 55250086905  (Total: $13.53)</t>
  </si>
  <si>
    <t>Invoice #: 55250157100  (Total: $740.57)</t>
  </si>
  <si>
    <t>Invoice #: 55250181291  (Total: $15.90)</t>
  </si>
  <si>
    <t>Invoice #: 55325059044  (Total: $15.92)</t>
  </si>
  <si>
    <t>Invoice #: 55425027787  (Total: $16.15)</t>
  </si>
  <si>
    <t>Invoice #: 55425027788  (Total: $32.30)</t>
  </si>
  <si>
    <t>Invoice #: 55425027789  (Total: $16.15)</t>
  </si>
  <si>
    <t>Invoice #: 55425093697  (Total: $16.15)</t>
  </si>
  <si>
    <t>Invoice #: 55425093698  (Total: $16.15)</t>
  </si>
  <si>
    <t>Invoice #: 55425093699  (Total: $16.15)</t>
  </si>
  <si>
    <t>Invoice #: 55425163157  (Total: $950.95)</t>
  </si>
  <si>
    <t>Invoice #: 55425163158  (Total: $26.89)</t>
  </si>
  <si>
    <t>Invoice #: 55425163159  (Total: $15.44)</t>
  </si>
  <si>
    <t>Invoice #: 55425208510  (Total: $16.12)</t>
  </si>
  <si>
    <t>Invoice #: 55450027084  (Total: $922.48)</t>
  </si>
  <si>
    <t>Invoice #: 55450027085  (Total: $32.04)</t>
  </si>
  <si>
    <t>Invoice #: 55450027086  (Total: $15.47)</t>
  </si>
  <si>
    <t>Invoice #: 55450206781  (Total: $909.02)</t>
  </si>
  <si>
    <t>Invoice #: 55450206782  (Total: $35.73)</t>
  </si>
  <si>
    <t>Invoice #: 55450206783  (Total: $15.44)</t>
  </si>
  <si>
    <t>Invoice #: 55500113787  (Total: $16.15)</t>
  </si>
  <si>
    <t>Invoice #: 55500113788  (Total: $16.15)</t>
  </si>
  <si>
    <t>Invoice #: 55500113789  (Total: $16.15)</t>
  </si>
  <si>
    <t>Invoice #: 55525024254  (Total: $1,419.48)</t>
  </si>
  <si>
    <t>Invoice #: 55525136679  (Total: $16.15)</t>
  </si>
  <si>
    <t>Invoice #: 55550090361  (Total: $16.15)</t>
  </si>
  <si>
    <t>Invoice #: 55625089494  (Total: $1,230.74)</t>
  </si>
  <si>
    <t>Invoice #: 55625089495  (Total: $28.59)</t>
  </si>
  <si>
    <t>Invoice #: 55625089496  (Total: $15.47)</t>
  </si>
  <si>
    <t>Invoice #: 55650110447  (Total: $740.87)</t>
  </si>
  <si>
    <t>Invoice #: 55675177145  (Total: $785.42)</t>
  </si>
  <si>
    <t>Invoice #: 55700064600  (Total: $1,076.08)</t>
  </si>
  <si>
    <t>Invoice #: 55700064601  (Total: $29.77)</t>
  </si>
  <si>
    <t>Invoice #: 55700064602  (Total: $15.47)</t>
  </si>
  <si>
    <t>Invoice #: 55775084678  (Total: $18.31)</t>
  </si>
  <si>
    <t>Invoice #: 55875021292  (Total: $16.15)</t>
  </si>
  <si>
    <t>Invoice #: 56000085149  (Total: $15.92)</t>
  </si>
  <si>
    <t>Invoice #: 56050107680  (Total: $16.15)</t>
  </si>
  <si>
    <t>Invoice #: 56050107681  (Total: $16.15)</t>
  </si>
  <si>
    <t>Invoice #: 56050107682  (Total: $16.15)</t>
  </si>
  <si>
    <t>Invoice #: 56100060275  (Total: $1,640.91)</t>
  </si>
  <si>
    <t>Invoice #: 56375096276  (Total: $785.08)</t>
  </si>
  <si>
    <t>Invoice #: 56475005034  (Total: $16.15)</t>
  </si>
  <si>
    <t>Invoice #: 6001484952-0109  (Total: $678.79)</t>
  </si>
  <si>
    <t>Invoice #: 6033786994-0109  (Total: $1,006.27)</t>
  </si>
  <si>
    <t>Invoice #: 6332254991-0109  (Total: $13.53)</t>
  </si>
  <si>
    <t>Invoice #: 6469553991-0109  (Total: $13.53)</t>
  </si>
  <si>
    <t>Invoice #: 6986075999-0109  (Total: $13.53)</t>
  </si>
  <si>
    <t>Invoice #: 6986075999-0209  (Total: $13.53)</t>
  </si>
  <si>
    <t>Invoice #: 6988989999-0109  (Total: $13.53)</t>
  </si>
  <si>
    <t>Invoice #: 7133945985-0109  (Total: $13.53)</t>
  </si>
  <si>
    <t>Invoice #: 9928093997-0109  (Total: $41.25)</t>
  </si>
  <si>
    <t>Invoice #: 9928279992-0109  (Total: $13.03)</t>
  </si>
  <si>
    <t>Invoice #: 52609  (Total: $10.00)</t>
  </si>
  <si>
    <t>Invoice #: 70109  (Total: $25.69)</t>
  </si>
  <si>
    <t>Invoice #: 82009  (Total: $20.56)</t>
  </si>
  <si>
    <t>Invoice #: 105613285853576000-0109  (Total: $58.84)</t>
  </si>
  <si>
    <t>Invoice #: 105613285853576000-0209  (Total: $63.84)</t>
  </si>
  <si>
    <t>Invoice #: 105613285853576000-0309  (Total: $127.68)</t>
  </si>
  <si>
    <t>Invoice #: 105613285853576000-0409  (Total: $0.00)</t>
  </si>
  <si>
    <t>Invoice #: 105613285853576000-0509  (Total: $49.08)</t>
  </si>
  <si>
    <t>Invoice #: 105613285853576000-0609  (Total: $58.96)</t>
  </si>
  <si>
    <t>Invoice #: 105613285853576000-0709  (Total: $59.14)</t>
  </si>
  <si>
    <t>Invoice #: 105613285853576000-0809  (Total: $59.14)</t>
  </si>
  <si>
    <t>Invoice #: 105613285853576000-0909  (Total: $59.14)</t>
  </si>
  <si>
    <t>Invoice #: 105613285853576000-1009  (Total: $59.10)</t>
  </si>
  <si>
    <t>Invoice #: 105613285853576000-1109  (Total: $59.10)</t>
  </si>
  <si>
    <t>Invoice #: 251646  (Total: $5,378.00)</t>
  </si>
  <si>
    <t>Invoice #: 163481  (Total: $750.00)</t>
  </si>
  <si>
    <t>HOMEOWNER ACTIVITIES</t>
  </si>
  <si>
    <t>REPAIRS AND MAINT. - IRRIGATION</t>
  </si>
  <si>
    <t>OTHER CURRENT LIABILITIES</t>
  </si>
  <si>
    <t>TRASH REMOVAL</t>
  </si>
  <si>
    <t>REPAIRS AND MAINT. - GENERAL</t>
  </si>
  <si>
    <t>GAS</t>
  </si>
  <si>
    <t>CAPITAL EXPENDITURES</t>
  </si>
  <si>
    <t>WATER AND WASTEWATER</t>
  </si>
  <si>
    <t>LANDSCAPE MAINTENANCE</t>
  </si>
  <si>
    <t>ADMINISTRATION</t>
  </si>
  <si>
    <t>PROFESSIONAL FEES</t>
  </si>
  <si>
    <t>REPAIRS AND MAINT. - REC. FIELDS &amp; EQUIP.</t>
  </si>
  <si>
    <t>HOMEOWNER COMMUNICATIONS</t>
  </si>
  <si>
    <t>POOL OPERATING EXPENSES</t>
  </si>
  <si>
    <t>INCOME TAX EXPENSE</t>
  </si>
  <si>
    <t>COLLECTION EXPENSE</t>
  </si>
  <si>
    <t>MANAGEMENT FEE</t>
  </si>
  <si>
    <t>PAYABLE TO MANAGEMENT COMPANY</t>
  </si>
  <si>
    <t>TRANSFER FEES PAYABLE</t>
  </si>
  <si>
    <t>OTHER EXPENSES</t>
  </si>
  <si>
    <t>PREPAID INSURANCE</t>
  </si>
  <si>
    <t xml:space="preserve">ELECTRICITY  </t>
  </si>
  <si>
    <t>TELEPHONE</t>
  </si>
  <si>
    <t>Subcategory</t>
  </si>
  <si>
    <t>Homeowner Activities</t>
  </si>
  <si>
    <t>Irrigation</t>
  </si>
  <si>
    <t>Other Current Liabilities</t>
  </si>
  <si>
    <t>Trash Removal</t>
  </si>
  <si>
    <t>Other</t>
  </si>
  <si>
    <t>General</t>
  </si>
  <si>
    <t>Gas</t>
  </si>
  <si>
    <t>Furniture and Fixtures</t>
  </si>
  <si>
    <t>Water and Wastewater</t>
  </si>
  <si>
    <t>-none-</t>
  </si>
  <si>
    <t>Contract</t>
  </si>
  <si>
    <t>Irrigation Contract</t>
  </si>
  <si>
    <t>Licenses, Permits and Filing Fees</t>
  </si>
  <si>
    <t>Professional Fees</t>
  </si>
  <si>
    <t>Special Projects</t>
  </si>
  <si>
    <t>Rec. Fields &amp; Equip.</t>
  </si>
  <si>
    <t>Janitorial</t>
  </si>
  <si>
    <t>Yard of the Month</t>
  </si>
  <si>
    <t>Consulting</t>
  </si>
  <si>
    <t>Website</t>
  </si>
  <si>
    <t>Contract Maintenance</t>
  </si>
  <si>
    <t>Newsletter</t>
  </si>
  <si>
    <t>Storage</t>
  </si>
  <si>
    <t>Administration</t>
  </si>
  <si>
    <t>Collection Expense</t>
  </si>
  <si>
    <t xml:space="preserve">Contract  </t>
  </si>
  <si>
    <t>Late Fees</t>
  </si>
  <si>
    <t>Miscellaneous</t>
  </si>
  <si>
    <t>Pool Operating Expenses</t>
  </si>
  <si>
    <t>Postage</t>
  </si>
  <si>
    <t>Other Expenses</t>
  </si>
  <si>
    <t>Pool</t>
  </si>
  <si>
    <t>Pool Committee</t>
  </si>
  <si>
    <t>Umbrella</t>
  </si>
  <si>
    <t>Directors &amp; Officers</t>
  </si>
  <si>
    <t>Trees</t>
  </si>
  <si>
    <t>Landscape Maintenance</t>
  </si>
  <si>
    <t>Seasonal Color / Flowers</t>
  </si>
  <si>
    <t>State Franchise Tax</t>
  </si>
  <si>
    <t>General, Property &amp; Liability</t>
  </si>
  <si>
    <t>Streetlights</t>
  </si>
  <si>
    <t>Telephone</t>
  </si>
  <si>
    <t>Check #</t>
  </si>
  <si>
    <t>5615</t>
  </si>
  <si>
    <t>5505</t>
  </si>
  <si>
    <t>5608</t>
  </si>
  <si>
    <t>5387</t>
  </si>
  <si>
    <t>5401</t>
  </si>
  <si>
    <t>NM</t>
  </si>
  <si>
    <t>5486</t>
  </si>
  <si>
    <t>EFT</t>
  </si>
  <si>
    <t>5579</t>
  </si>
  <si>
    <t>5632</t>
  </si>
  <si>
    <t>5388</t>
  </si>
  <si>
    <t>5402</t>
  </si>
  <si>
    <t>5614</t>
  </si>
  <si>
    <t>5502</t>
  </si>
  <si>
    <t>5403</t>
  </si>
  <si>
    <t>5530</t>
  </si>
  <si>
    <t>5361</t>
  </si>
  <si>
    <t>5441</t>
  </si>
  <si>
    <t>5444</t>
  </si>
  <si>
    <t>5458</t>
  </si>
  <si>
    <t>5360</t>
  </si>
  <si>
    <t>5445</t>
  </si>
  <si>
    <t>5430</t>
  </si>
  <si>
    <t>5455</t>
  </si>
  <si>
    <t>5369</t>
  </si>
  <si>
    <t>5431</t>
  </si>
  <si>
    <t>5432</t>
  </si>
  <si>
    <t>5452</t>
  </si>
  <si>
    <t>5367</t>
  </si>
  <si>
    <t>5434</t>
  </si>
  <si>
    <t>5435</t>
  </si>
  <si>
    <t>5453</t>
  </si>
  <si>
    <t>5363</t>
  </si>
  <si>
    <t>5439</t>
  </si>
  <si>
    <t>5447</t>
  </si>
  <si>
    <t>5459</t>
  </si>
  <si>
    <t>5364</t>
  </si>
  <si>
    <t>5436</t>
  </si>
  <si>
    <t>5438</t>
  </si>
  <si>
    <t>5454</t>
  </si>
  <si>
    <t>5359</t>
  </si>
  <si>
    <t>5448</t>
  </si>
  <si>
    <t>5429</t>
  </si>
  <si>
    <t>5451</t>
  </si>
  <si>
    <t>5365</t>
  </si>
  <si>
    <t>5440</t>
  </si>
  <si>
    <t>5442</t>
  </si>
  <si>
    <t>5456</t>
  </si>
  <si>
    <t>5362</t>
  </si>
  <si>
    <t>5446</t>
  </si>
  <si>
    <t>5433</t>
  </si>
  <si>
    <t>5450</t>
  </si>
  <si>
    <t>5366</t>
  </si>
  <si>
    <t>5437</t>
  </si>
  <si>
    <t>5443</t>
  </si>
  <si>
    <t>5457</t>
  </si>
  <si>
    <t>5368</t>
  </si>
  <si>
    <t>5391</t>
  </si>
  <si>
    <t>5409</t>
  </si>
  <si>
    <t>5462</t>
  </si>
  <si>
    <t>5469</t>
  </si>
  <si>
    <t>5557</t>
  </si>
  <si>
    <t>5548</t>
  </si>
  <si>
    <t>5380</t>
  </si>
  <si>
    <t>5404</t>
  </si>
  <si>
    <t>5389</t>
  </si>
  <si>
    <t>5427</t>
  </si>
  <si>
    <t>5412</t>
  </si>
  <si>
    <t>5489</t>
  </si>
  <si>
    <t>5461</t>
  </si>
  <si>
    <t>5503</t>
  </si>
  <si>
    <t>5534</t>
  </si>
  <si>
    <t>5583</t>
  </si>
  <si>
    <t>5598</t>
  </si>
  <si>
    <t>5603</t>
  </si>
  <si>
    <t>5624</t>
  </si>
  <si>
    <t>5571</t>
  </si>
  <si>
    <t>5577</t>
  </si>
  <si>
    <t>5525</t>
  </si>
  <si>
    <t>5584</t>
  </si>
  <si>
    <t>5468</t>
  </si>
  <si>
    <t>5395</t>
  </si>
  <si>
    <t>5606</t>
  </si>
  <si>
    <t>5410</t>
  </si>
  <si>
    <t>5370</t>
  </si>
  <si>
    <t>5396</t>
  </si>
  <si>
    <t>5413</t>
  </si>
  <si>
    <t>5464</t>
  </si>
  <si>
    <t>5492</t>
  </si>
  <si>
    <t>5527</t>
  </si>
  <si>
    <t>5549</t>
  </si>
  <si>
    <t>5573</t>
  </si>
  <si>
    <t>5609</t>
  </si>
  <si>
    <t>5625</t>
  </si>
  <si>
    <t>5616</t>
  </si>
  <si>
    <t>5621</t>
  </si>
  <si>
    <t>5511</t>
  </si>
  <si>
    <t>5550</t>
  </si>
  <si>
    <t>5406</t>
  </si>
  <si>
    <t>5428</t>
  </si>
  <si>
    <t>5487</t>
  </si>
  <si>
    <t>5507</t>
  </si>
  <si>
    <t>5449</t>
  </si>
  <si>
    <t>5531</t>
  </si>
  <si>
    <t>5553</t>
  </si>
  <si>
    <t>5582</t>
  </si>
  <si>
    <t>5411</t>
  </si>
  <si>
    <t>5574</t>
  </si>
  <si>
    <t>5600</t>
  </si>
  <si>
    <t>5580</t>
  </si>
  <si>
    <t>5629</t>
  </si>
  <si>
    <t>5586</t>
  </si>
  <si>
    <t>5405</t>
  </si>
  <si>
    <t>5423</t>
  </si>
  <si>
    <t>5506</t>
  </si>
  <si>
    <t>5585</t>
  </si>
  <si>
    <t>5623</t>
  </si>
  <si>
    <t>5512</t>
  </si>
  <si>
    <t>5481</t>
  </si>
  <si>
    <t>5466</t>
  </si>
  <si>
    <t>5515</t>
  </si>
  <si>
    <t>5564</t>
  </si>
  <si>
    <t>5610</t>
  </si>
  <si>
    <t>5636</t>
  </si>
  <si>
    <t>5588</t>
  </si>
  <si>
    <t>5407</t>
  </si>
  <si>
    <t>5414</t>
  </si>
  <si>
    <t>5490</t>
  </si>
  <si>
    <t>5565</t>
  </si>
  <si>
    <t>5604</t>
  </si>
  <si>
    <t>5622</t>
  </si>
  <si>
    <t>5633</t>
  </si>
  <si>
    <t>5386</t>
  </si>
  <si>
    <t>5599</t>
  </si>
  <si>
    <t>5612</t>
  </si>
  <si>
    <t>5628</t>
  </si>
  <si>
    <t>5353</t>
  </si>
  <si>
    <t>5384</t>
  </si>
  <si>
    <t>5400</t>
  </si>
  <si>
    <t>5426</t>
  </si>
  <si>
    <t>5483</t>
  </si>
  <si>
    <t>5509</t>
  </si>
  <si>
    <t>5529</t>
  </si>
  <si>
    <t>5552</t>
  </si>
  <si>
    <t>5383</t>
  </si>
  <si>
    <t>5484</t>
  </si>
  <si>
    <t>5508</t>
  </si>
  <si>
    <t>5526</t>
  </si>
  <si>
    <t>5399</t>
  </si>
  <si>
    <t>5357</t>
  </si>
  <si>
    <t>5470</t>
  </si>
  <si>
    <t>5408</t>
  </si>
  <si>
    <t>5480</t>
  </si>
  <si>
    <t>5422</t>
  </si>
  <si>
    <t>5424</t>
  </si>
  <si>
    <t>5467</t>
  </si>
  <si>
    <t>5485</t>
  </si>
  <si>
    <t>5491</t>
  </si>
  <si>
    <t>5513</t>
  </si>
  <si>
    <t>5551</t>
  </si>
  <si>
    <t>5532</t>
  </si>
  <si>
    <t>5535</t>
  </si>
  <si>
    <t>5554</t>
  </si>
  <si>
    <t>5556</t>
  </si>
  <si>
    <t>5572</t>
  </si>
  <si>
    <t>5575</t>
  </si>
  <si>
    <t>5578</t>
  </si>
  <si>
    <t>5601</t>
  </si>
  <si>
    <t>5602</t>
  </si>
  <si>
    <t>5617</t>
  </si>
  <si>
    <t>5619</t>
  </si>
  <si>
    <t>5630</t>
  </si>
  <si>
    <t>5510</t>
  </si>
  <si>
    <t>5626</t>
  </si>
  <si>
    <t>5607</t>
  </si>
  <si>
    <t>5488</t>
  </si>
  <si>
    <t>5371</t>
  </si>
  <si>
    <t>5382</t>
  </si>
  <si>
    <t>5394</t>
  </si>
  <si>
    <t>5397</t>
  </si>
  <si>
    <t>5421</t>
  </si>
  <si>
    <t>5465</t>
  </si>
  <si>
    <t>5482</t>
  </si>
  <si>
    <t>5504</t>
  </si>
  <si>
    <t>5528</t>
  </si>
  <si>
    <t>5537</t>
  </si>
  <si>
    <t>5563</t>
  </si>
  <si>
    <t>5591</t>
  </si>
  <si>
    <t>5611</t>
  </si>
  <si>
    <t>5613</t>
  </si>
  <si>
    <t>5627</t>
  </si>
  <si>
    <t>5634</t>
  </si>
  <si>
    <t>5385</t>
  </si>
  <si>
    <t>5587</t>
  </si>
  <si>
    <t>5620</t>
  </si>
  <si>
    <t>5393</t>
  </si>
  <si>
    <t>5425</t>
  </si>
  <si>
    <t>5558</t>
  </si>
  <si>
    <t>5560</t>
  </si>
  <si>
    <t>5561</t>
  </si>
  <si>
    <t>5520</t>
  </si>
  <si>
    <t>5522</t>
  </si>
  <si>
    <t>5524</t>
  </si>
  <si>
    <t>5559</t>
  </si>
  <si>
    <t>5595</t>
  </si>
  <si>
    <t>5594</t>
  </si>
  <si>
    <t>5500</t>
  </si>
  <si>
    <t>5416</t>
  </si>
  <si>
    <t>5420</t>
  </si>
  <si>
    <t>5419</t>
  </si>
  <si>
    <t>5590</t>
  </si>
  <si>
    <t>5497</t>
  </si>
  <si>
    <t>5496</t>
  </si>
  <si>
    <t>5498</t>
  </si>
  <si>
    <t>5475</t>
  </si>
  <si>
    <t>5418</t>
  </si>
  <si>
    <t>5477</t>
  </si>
  <si>
    <t>5494</t>
  </si>
  <si>
    <t>5499</t>
  </si>
  <si>
    <t>5417</t>
  </si>
  <si>
    <t>5415</t>
  </si>
  <si>
    <t>5517</t>
  </si>
  <si>
    <t>5518</t>
  </si>
  <si>
    <t>5589</t>
  </si>
  <si>
    <t>5493</t>
  </si>
  <si>
    <t>5471</t>
  </si>
  <si>
    <t>5474</t>
  </si>
  <si>
    <t>5479</t>
  </si>
  <si>
    <t>5538</t>
  </si>
  <si>
    <t>5539</t>
  </si>
  <si>
    <t>5540</t>
  </si>
  <si>
    <t>5476</t>
  </si>
  <si>
    <t>5473</t>
  </si>
  <si>
    <t>5478</t>
  </si>
  <si>
    <t>5566</t>
  </si>
  <si>
    <t>5567</t>
  </si>
  <si>
    <t>5568</t>
  </si>
  <si>
    <t>5472</t>
  </si>
  <si>
    <t>5596</t>
  </si>
  <si>
    <t>5542</t>
  </si>
  <si>
    <t>5545</t>
  </si>
  <si>
    <t>5544</t>
  </si>
  <si>
    <t>5541</t>
  </si>
  <si>
    <t>5569</t>
  </si>
  <si>
    <t>5521</t>
  </si>
  <si>
    <t>5523</t>
  </si>
  <si>
    <t>5519</t>
  </si>
  <si>
    <t>5543</t>
  </si>
  <si>
    <t>5495</t>
  </si>
  <si>
    <t>5562</t>
  </si>
  <si>
    <t>5592</t>
  </si>
  <si>
    <t>5593</t>
  </si>
  <si>
    <t>5597</t>
  </si>
  <si>
    <t>5546</t>
  </si>
  <si>
    <t>5516</t>
  </si>
  <si>
    <t>5376</t>
  </si>
  <si>
    <t>5375</t>
  </si>
  <si>
    <t>5379</t>
  </si>
  <si>
    <t>5373</t>
  </si>
  <si>
    <t>5381</t>
  </si>
  <si>
    <t>5392</t>
  </si>
  <si>
    <t>5372</t>
  </si>
  <si>
    <t>5377</t>
  </si>
  <si>
    <t>5378</t>
  </si>
  <si>
    <t>5374</t>
  </si>
  <si>
    <t>5501</t>
  </si>
  <si>
    <t>5547</t>
  </si>
  <si>
    <t>5570</t>
  </si>
  <si>
    <t>5390</t>
  </si>
  <si>
    <t>5463</t>
  </si>
  <si>
    <t>5460</t>
  </si>
  <si>
    <t>5514</t>
  </si>
  <si>
    <t>5536</t>
  </si>
  <si>
    <t>5555</t>
  </si>
  <si>
    <t>5581</t>
  </si>
  <si>
    <t>5605</t>
  </si>
  <si>
    <t>5618</t>
  </si>
  <si>
    <t>5631</t>
  </si>
  <si>
    <t>3502</t>
  </si>
  <si>
    <t>5533</t>
  </si>
  <si>
    <t>Check Date</t>
  </si>
  <si>
    <t>11/06/2009</t>
  </si>
  <si>
    <t>06/04/2009</t>
  </si>
  <si>
    <t>10/27/2009</t>
  </si>
  <si>
    <t>02/10/2009</t>
  </si>
  <si>
    <t>03/10/2009</t>
  </si>
  <si>
    <t>05/07/2009</t>
  </si>
  <si>
    <t>06/09/2009</t>
  </si>
  <si>
    <t>07/09/2009</t>
  </si>
  <si>
    <t>08/11/2009</t>
  </si>
  <si>
    <t>09/08/2009</t>
  </si>
  <si>
    <t>11/10/2009</t>
  </si>
  <si>
    <t>12/15/2009</t>
  </si>
  <si>
    <t>01/12/2010</t>
  </si>
  <si>
    <t>12/17/2009</t>
  </si>
  <si>
    <t>02/12/2009</t>
  </si>
  <si>
    <t>04/14/2009</t>
  </si>
  <si>
    <t>05/14/2009</t>
  </si>
  <si>
    <t>09/15/2009</t>
  </si>
  <si>
    <t>10/15/2009</t>
  </si>
  <si>
    <t>11/03/2009</t>
  </si>
  <si>
    <t>05/28/2009</t>
  </si>
  <si>
    <t>07/07/2009</t>
  </si>
  <si>
    <t>01/22/2009</t>
  </si>
  <si>
    <t>04/08/2009</t>
  </si>
  <si>
    <t>05/21/2009</t>
  </si>
  <si>
    <t>06/18/2009</t>
  </si>
  <si>
    <t>07/21/2009</t>
  </si>
  <si>
    <t>08/25/2009</t>
  </si>
  <si>
    <t>09/22/2009</t>
  </si>
  <si>
    <t>11/24/2009</t>
  </si>
  <si>
    <t>12/22/2009</t>
  </si>
  <si>
    <t>02/17/2009</t>
  </si>
  <si>
    <t>03/17/2009</t>
  </si>
  <si>
    <t>04/16/2009</t>
  </si>
  <si>
    <t>04/23/2009</t>
  </si>
  <si>
    <t>08/20/2009</t>
  </si>
  <si>
    <t>07/29/2009</t>
  </si>
  <si>
    <t>01/27/2009</t>
  </si>
  <si>
    <t>04/07/2009</t>
  </si>
  <si>
    <t>03/24/2009</t>
  </si>
  <si>
    <t>05/19/2009</t>
  </si>
  <si>
    <t>06/02/2009</t>
  </si>
  <si>
    <t>07/14/2009</t>
  </si>
  <si>
    <t>10/01/2009</t>
  </si>
  <si>
    <t>12/01/2009</t>
  </si>
  <si>
    <t>08/27/2009</t>
  </si>
  <si>
    <t>09/03/2009</t>
  </si>
  <si>
    <t>06/25/2009</t>
  </si>
  <si>
    <t>04/21/2009</t>
  </si>
  <si>
    <t>02/26/2009</t>
  </si>
  <si>
    <t>10/20/2009</t>
  </si>
  <si>
    <t>06/30/2009</t>
  </si>
  <si>
    <t>09/01/2009</t>
  </si>
  <si>
    <t>11/19/2009</t>
  </si>
  <si>
    <t>05/12/2009</t>
  </si>
  <si>
    <t>04/09/2009</t>
  </si>
  <si>
    <t>09/10/2009</t>
  </si>
  <si>
    <t>10/06/2009</t>
  </si>
  <si>
    <t>12/08/2009</t>
  </si>
  <si>
    <t>04/02/2009</t>
  </si>
  <si>
    <t>08/04/2009</t>
  </si>
  <si>
    <t>11/30/2009</t>
  </si>
  <si>
    <t>04/29/2009</t>
  </si>
  <si>
    <t>01/05/2010</t>
  </si>
  <si>
    <t>09/17/2009</t>
  </si>
  <si>
    <t>02/09/2009</t>
  </si>
  <si>
    <t>10/02/2009</t>
  </si>
  <si>
    <t>12/03/2009</t>
  </si>
  <si>
    <t>01/12/2009</t>
  </si>
  <si>
    <t>02/05/2009</t>
  </si>
  <si>
    <t>03/06/2009</t>
  </si>
  <si>
    <t>04/06/2009</t>
  </si>
  <si>
    <t>05/05/2009</t>
  </si>
  <si>
    <t>07/06/2009</t>
  </si>
  <si>
    <t>03/03/2009</t>
  </si>
  <si>
    <t>07/01/2009</t>
  </si>
  <si>
    <t>08/02/2009</t>
  </si>
  <si>
    <t>03/05/2009</t>
  </si>
  <si>
    <t>01/13/2009</t>
  </si>
  <si>
    <t>04/28/2009</t>
  </si>
  <si>
    <t>03/31/2009</t>
  </si>
  <si>
    <t>08/18/2009</t>
  </si>
  <si>
    <t>10/08/2009</t>
  </si>
  <si>
    <t>10/13/2009</t>
  </si>
  <si>
    <t>11/17/2009</t>
  </si>
  <si>
    <t>01/29/2009</t>
  </si>
  <si>
    <t>02/24/2009</t>
  </si>
  <si>
    <t>03/26/2009</t>
  </si>
  <si>
    <t>12/29/2009</t>
  </si>
  <si>
    <t>02/19/2009</t>
  </si>
  <si>
    <t>06/23/2009</t>
  </si>
  <si>
    <t>05/26/2009</t>
  </si>
  <si>
    <t>05/27/2009</t>
  </si>
  <si>
    <t>11/12/2009</t>
  </si>
  <si>
    <t>Post Month</t>
  </si>
  <si>
    <t>2009-11</t>
  </si>
  <si>
    <t>2009-05</t>
  </si>
  <si>
    <t>2009-10</t>
  </si>
  <si>
    <t>2009-01</t>
  </si>
  <si>
    <t>2009-02</t>
  </si>
  <si>
    <t>2009-04</t>
  </si>
  <si>
    <t>2009-06</t>
  </si>
  <si>
    <t>2009-07</t>
  </si>
  <si>
    <t>2009-08</t>
  </si>
  <si>
    <t>2009-09</t>
  </si>
  <si>
    <t>2009-12</t>
  </si>
  <si>
    <t>2009-03</t>
  </si>
  <si>
    <t>Amount</t>
  </si>
  <si>
    <t>Total: $278,093.38</t>
  </si>
  <si>
    <t>Vendor: A-1 Locksmiths DBA Joe East Enterprises, Inc.  (Total: $124.49)</t>
  </si>
  <si>
    <t>Invoice #: 126258574049  (Total: $124.49)</t>
  </si>
  <si>
    <t>5740</t>
  </si>
  <si>
    <t>08/05/2010</t>
  </si>
  <si>
    <t>2010-07</t>
  </si>
  <si>
    <t>Vendor: AATL, Inc. DBA Firehouse Bounce  (Total: $171.65)</t>
  </si>
  <si>
    <t>Invoice #: 504  (Total: $171.65)</t>
  </si>
  <si>
    <t>5767</t>
  </si>
  <si>
    <t>10/21/2010</t>
  </si>
  <si>
    <t>2010-10</t>
  </si>
  <si>
    <t>Vendor: Adalberto Santaella &amp; Santaella  (Total: $57.34)</t>
  </si>
  <si>
    <t>Invoice #: 62510  (Total: $57.34)</t>
  </si>
  <si>
    <t>5721</t>
  </si>
  <si>
    <t>06/29/2010</t>
  </si>
  <si>
    <t>2010-06</t>
  </si>
  <si>
    <t>Vendor: Allied Waste Services #794  (Total: $602.45)</t>
  </si>
  <si>
    <t>Invoice #: 794002245434  (Total: $32.95)</t>
  </si>
  <si>
    <t>02/11/2010</t>
  </si>
  <si>
    <t>2010-01</t>
  </si>
  <si>
    <t>Invoice #: 794002273882  (Total: $33.09)</t>
  </si>
  <si>
    <t>03/16/2010</t>
  </si>
  <si>
    <t>2010-03</t>
  </si>
  <si>
    <t>Invoice #: 794002302399  (Total: $33.03)</t>
  </si>
  <si>
    <t>04/13/2010</t>
  </si>
  <si>
    <t>Invoice #: 794002331315  (Total: $33.18)</t>
  </si>
  <si>
    <t>05/10/2010</t>
  </si>
  <si>
    <t>2010-04</t>
  </si>
  <si>
    <t>Invoice #: 794003253407  (Total: $33.36)</t>
  </si>
  <si>
    <t>06/14/2010</t>
  </si>
  <si>
    <t>Invoice #: 794003297192  (Total: $33.74)</t>
  </si>
  <si>
    <t>07/14/2010</t>
  </si>
  <si>
    <t>Invoice #: 794005831650  (Total: $67.14)</t>
  </si>
  <si>
    <t>08/09/2010</t>
  </si>
  <si>
    <t>Invoice #: 794005893064  (Total: $66.92)</t>
  </si>
  <si>
    <t>09/14/2010</t>
  </si>
  <si>
    <t>2010-08</t>
  </si>
  <si>
    <t>Invoice #: 794005959681  (Total: $66.92)</t>
  </si>
  <si>
    <t>10/14/2010</t>
  </si>
  <si>
    <t>2010-09</t>
  </si>
  <si>
    <t>Invoice #: 794006020766  (Total: $67.06)</t>
  </si>
  <si>
    <t>11/11/2010</t>
  </si>
  <si>
    <t>2010-11</t>
  </si>
  <si>
    <t>Invoice #: 794006081830  (Total: $67.37)</t>
  </si>
  <si>
    <t>12/13/2010</t>
  </si>
  <si>
    <t>2010-12</t>
  </si>
  <si>
    <t>Invoice #: 794006147793  (Total: $67.69)</t>
  </si>
  <si>
    <t>01/13/2011</t>
  </si>
  <si>
    <t>Vendor: Ashley D. &amp; Edward L. Spoto  (Total: $378.44)</t>
  </si>
  <si>
    <t>Invoice #: 62310  (Total: $378.44)</t>
  </si>
  <si>
    <t>5714</t>
  </si>
  <si>
    <t>06/24/2010</t>
  </si>
  <si>
    <t>Vendor: Atmos Energy  (Total: $583.36)</t>
  </si>
  <si>
    <t>Invoice #: 8000141163211468201-0110  (Total: $92.36)</t>
  </si>
  <si>
    <t>Invoice #: 8000141163211468201-0210  (Total: $89.19)</t>
  </si>
  <si>
    <t>03/09/2010</t>
  </si>
  <si>
    <t>Invoice #: 8000141163211468201-0310  (Total: $50.37)</t>
  </si>
  <si>
    <t>Invoice #: 8000141163211468201-0410  (Total: $21.63)</t>
  </si>
  <si>
    <t>Invoice #: 8000141163211468201-0510  (Total: $18.97)</t>
  </si>
  <si>
    <t>2010-05</t>
  </si>
  <si>
    <t>Invoice #: 8000141163211468201-0610  (Total: $20.14)</t>
  </si>
  <si>
    <t>Invoice #: 8000141163211468201-0710  (Total: $20.79)</t>
  </si>
  <si>
    <t>Invoice #: 8000141163211468201-0810  (Total: $22.52)</t>
  </si>
  <si>
    <t>Invoice #: 8000141163211468201-0910  (Total: $4.48)</t>
  </si>
  <si>
    <t>Invoice #: 8000141163211468201-1010  (Total: $13.98)</t>
  </si>
  <si>
    <t>Invoice #: 8000141163211468201-1110  (Total: $34.53)</t>
  </si>
  <si>
    <t>Invoice #: 8000141163211468201-1209A  (Total: $76.19)</t>
  </si>
  <si>
    <t>Invoice #: 8000141163211468201-1210  (Total: $118.21)</t>
  </si>
  <si>
    <t>Vendor: Bob Owens Electric Co., Inc.  (Total: $367.99)</t>
  </si>
  <si>
    <t>Invoice #: 16958  (Total: $367.99)</t>
  </si>
  <si>
    <t>Lights and Electrical</t>
  </si>
  <si>
    <t>5795</t>
  </si>
  <si>
    <t>01/06/2011</t>
  </si>
  <si>
    <t>Invoice #: 3101  (Total: $575.00)</t>
  </si>
  <si>
    <t>5768</t>
  </si>
  <si>
    <t>Vendor: Brian Hauberg DBA Metroscape  (Total: $550.00)</t>
  </si>
  <si>
    <t>Invoice #: 32410  (Total: $550.00)</t>
  </si>
  <si>
    <t>5707</t>
  </si>
  <si>
    <t>06/15/2010</t>
  </si>
  <si>
    <t>Vendor: Byron &amp; Emily Chambers  (Total: $50.00)</t>
  </si>
  <si>
    <t>Invoice #: 51910  (Total: $50.00)</t>
  </si>
  <si>
    <t>Supplies</t>
  </si>
  <si>
    <t>5700</t>
  </si>
  <si>
    <t>05/20/2010</t>
  </si>
  <si>
    <t>Vendor: City of Carrollton  (Total: $43,823.78)</t>
  </si>
  <si>
    <t>Invoice #: 62317339539-0110  (Total: $201.17)</t>
  </si>
  <si>
    <t>Amenity Center</t>
  </si>
  <si>
    <t>01/26/2010</t>
  </si>
  <si>
    <t>Invoice #: 62317339539-0210  (Total: $188.22)</t>
  </si>
  <si>
    <t>02/23/2010</t>
  </si>
  <si>
    <t>Invoice #: 62317339539-0310  (Total: $152.97)</t>
  </si>
  <si>
    <t>03/23/2010</t>
  </si>
  <si>
    <t>Invoice #: 62317339539-0410  (Total: $279.66)</t>
  </si>
  <si>
    <t>04/26/2010</t>
  </si>
  <si>
    <t>Invoice #: 62317339539-0510  (Total: $536.13)</t>
  </si>
  <si>
    <t>05/25/2010</t>
  </si>
  <si>
    <t>Invoice #: 62317339539-0610  (Total: $675.18)</t>
  </si>
  <si>
    <t>06/23/2010</t>
  </si>
  <si>
    <t>Invoice #: 62317339539-0710  (Total: $1,583.64)</t>
  </si>
  <si>
    <t>07/27/2010</t>
  </si>
  <si>
    <t>Invoice #: 62317339539-0810  (Total: $28.22)</t>
  </si>
  <si>
    <t>08/26/2010</t>
  </si>
  <si>
    <t>Invoice #: 62317339539-0910  (Total: $211.68)</t>
  </si>
  <si>
    <t>09/28/2010</t>
  </si>
  <si>
    <t>Invoice #: 62317339539-1010  (Total: $1,469.31)</t>
  </si>
  <si>
    <t>10/26/2010</t>
  </si>
  <si>
    <t>Invoice #: 62317339539-1110  (Total: $789.51)</t>
  </si>
  <si>
    <t>11/23/2010</t>
  </si>
  <si>
    <t>Invoice #: 62317339539-1210  (Total: $511.41)</t>
  </si>
  <si>
    <t>12/21/2010</t>
  </si>
  <si>
    <t>Invoice #: 62317339548-0110  (Total: $65.57)</t>
  </si>
  <si>
    <t>Invoice #: 62317339548-0210  (Total: $65.74)</t>
  </si>
  <si>
    <t>Invoice #: 62317339548-0310  (Total: $67.86)</t>
  </si>
  <si>
    <t>Invoice #: 62317339548-0410  (Total: $133.04)</t>
  </si>
  <si>
    <t>Invoice #: 62317339548-0510  (Total: $559.46)</t>
  </si>
  <si>
    <t>Invoice #: 62317339548-0610  (Total: $800.48)</t>
  </si>
  <si>
    <t>Sub Category</t>
  </si>
  <si>
    <t>Month</t>
  </si>
  <si>
    <t>Vender</t>
  </si>
  <si>
    <t>Invoice detail</t>
  </si>
  <si>
    <t>Year</t>
  </si>
  <si>
    <t xml:space="preserve">Vendor: Allied Waste Services #794  </t>
  </si>
  <si>
    <t xml:space="preserve">Vendor: Atmos Energy  </t>
  </si>
  <si>
    <t xml:space="preserve">Vendor: Bob Owens Electric Co., Inc.  </t>
  </si>
  <si>
    <t xml:space="preserve">Vendor: Byron &amp; Emily Chambers  </t>
  </si>
  <si>
    <t xml:space="preserve">Vendor: Chris Jones  </t>
  </si>
  <si>
    <t xml:space="preserve">Vendor: City of Carrollton  </t>
  </si>
  <si>
    <t xml:space="preserve">Vendor: Commercial Water Management, Inc. DBA Choate USA Inc.  </t>
  </si>
  <si>
    <t xml:space="preserve">Vendor: Dallas County Tax Office John R. Ames, CTA  </t>
  </si>
  <si>
    <t xml:space="preserve">Vendor: DeVolt and Company, P.C.  </t>
  </si>
  <si>
    <t xml:space="preserve">Vendor: Financial Agent  </t>
  </si>
  <si>
    <t xml:space="preserve">Vendor: Gene Dowling DBA Frisco Building Services  </t>
  </si>
  <si>
    <t xml:space="preserve">Vendor: Greg &amp; Miriam Walker  </t>
  </si>
  <si>
    <t xml:space="preserve">Vendor: Hayes, Berry, White &amp; Vanzant  </t>
  </si>
  <si>
    <t xml:space="preserve">Vendor: Hilliard Heating &amp; AC  </t>
  </si>
  <si>
    <t xml:space="preserve">Vendor: HOA Town, Inc  </t>
  </si>
  <si>
    <t xml:space="preserve">Vendor: Homestead  </t>
  </si>
  <si>
    <t xml:space="preserve">Vendor: John &amp; Susan Waida  </t>
  </si>
  <si>
    <t xml:space="preserve">Vendor: Karen Rayl DBA Rayl Communications  </t>
  </si>
  <si>
    <t xml:space="preserve">Vendor: Neighborhood News Inc.  </t>
  </si>
  <si>
    <t xml:space="preserve">Vendor: Public Storage (08423) North Carrollton  </t>
  </si>
  <si>
    <t xml:space="preserve">Vendor: RealManage  </t>
  </si>
  <si>
    <t xml:space="preserve">Vendor: Robert's Pool Service, Inc.  </t>
  </si>
  <si>
    <t xml:space="preserve">Vendor: Ryan &amp; Katherine Bangert  </t>
  </si>
  <si>
    <t xml:space="preserve">Vendor: Scarbrough, Medlin &amp; Associates, Inc.  </t>
  </si>
  <si>
    <t xml:space="preserve">Vendor: Scott H Zurline DBA Landscapes  </t>
  </si>
  <si>
    <t xml:space="preserve">Vendor: Southern Botanical, Inc.  </t>
  </si>
  <si>
    <t xml:space="preserve">Vendor: Sprint  </t>
  </si>
  <si>
    <t xml:space="preserve">Vendor: Symonds Flags &amp; Poles, Inc.  </t>
  </si>
  <si>
    <t xml:space="preserve">Vendor: The Republic Group  </t>
  </si>
  <si>
    <t xml:space="preserve">Vendor: TXU Energy  </t>
  </si>
  <si>
    <t xml:space="preserve">Vendor: Ty M &amp; Dianne Albright  </t>
  </si>
  <si>
    <t xml:space="preserve">Vendor: Verizon Communications  </t>
  </si>
  <si>
    <t xml:space="preserve">Vendor: William D. Leeper DBA Exclusive Home Services  </t>
  </si>
  <si>
    <t>ACTUAL</t>
  </si>
  <si>
    <t>2012 Budget</t>
  </si>
  <si>
    <t>Q total</t>
  </si>
  <si>
    <t>Per Qtr</t>
  </si>
  <si>
    <t>Annual</t>
  </si>
  <si>
    <t>R&amp;M Other misc.</t>
  </si>
  <si>
    <t>Multiple venders</t>
  </si>
  <si>
    <t>Q1</t>
  </si>
  <si>
    <t>Q2</t>
  </si>
  <si>
    <t>Q3</t>
  </si>
  <si>
    <t>Q4</t>
  </si>
  <si>
    <t>Taxes &amp; related</t>
  </si>
  <si>
    <t>Janitorial &amp; General</t>
  </si>
  <si>
    <t>Legal &amp; related</t>
  </si>
  <si>
    <t>Website - actual amount uncertain</t>
  </si>
  <si>
    <t>Newsletter - acutal amount uncertain</t>
  </si>
  <si>
    <t>Administrative &amp; other</t>
  </si>
  <si>
    <t>Other misc., transferr fees etc.</t>
  </si>
  <si>
    <t>Pool operating cost</t>
  </si>
  <si>
    <t>Insurance all types - actual uncertain</t>
  </si>
  <si>
    <t>Landscape</t>
  </si>
  <si>
    <t>Telephone - amount uncertain</t>
  </si>
  <si>
    <t/>
  </si>
  <si>
    <t>Period</t>
  </si>
  <si>
    <t>Expense</t>
  </si>
  <si>
    <t>&lt; annual sub-total</t>
  </si>
  <si>
    <t>&lt; annual expenses all</t>
  </si>
  <si>
    <t>Southern Botanical</t>
  </si>
  <si>
    <t>2012 Proposed Landscape Enhancements</t>
  </si>
  <si>
    <t>Vendor: Premier Flat Administrative Fee</t>
  </si>
  <si>
    <t>Vendor: Premier pre-collection letters</t>
  </si>
  <si>
    <t>Vendor: Premier 1x set up fee</t>
  </si>
  <si>
    <t xml:space="preserve">Vendor: Premeir Management Fee </t>
  </si>
  <si>
    <t xml:space="preserve">Vendor: Premier </t>
  </si>
  <si>
    <t xml:space="preserve">Insurance all types </t>
  </si>
  <si>
    <t>Vendor: Hillwood Insurance Agency / Premier</t>
  </si>
  <si>
    <t>Vendor: Red Rock Financial Services - Collections</t>
  </si>
  <si>
    <t>Homestead at Carrollton HOA Assessment (dues) historical analysis</t>
  </si>
  <si>
    <t>Home Count</t>
  </si>
  <si>
    <t>Dues</t>
  </si>
  <si>
    <t>Total</t>
  </si>
  <si>
    <t>Annual 2011</t>
  </si>
  <si>
    <t>% increase</t>
  </si>
  <si>
    <t>Annual increase per home</t>
  </si>
  <si>
    <t>Monthly increase</t>
  </si>
  <si>
    <t>Annual 2007 - 2010</t>
  </si>
  <si>
    <t>Annual 2000 - 2006</t>
  </si>
  <si>
    <t>Morning Glory Homes (55 homes)</t>
  </si>
  <si>
    <t>Annual Cost per home</t>
  </si>
  <si>
    <t>Qtrly Dues</t>
  </si>
  <si>
    <t>per Month</t>
  </si>
  <si>
    <t>Dues :</t>
  </si>
  <si>
    <t>Mowing Cost :</t>
  </si>
  <si>
    <t>Net :</t>
  </si>
  <si>
    <t>Less next highest dues :</t>
  </si>
  <si>
    <t>Admin cost :</t>
  </si>
  <si>
    <t>CPI as of 7/2011</t>
  </si>
  <si>
    <t>Actual Average Qrtly Dues :</t>
  </si>
  <si>
    <t>Dues if adjusted per CPI :</t>
  </si>
  <si>
    <t>Annual Income if Dues kept page with CPI and 0% delinquency :</t>
  </si>
  <si>
    <t>USA CPI index beginning of year :</t>
  </si>
  <si>
    <t>% change :</t>
  </si>
  <si>
    <t>Vendor: Premier Employee</t>
  </si>
  <si>
    <t>HOA Board Administrater</t>
  </si>
  <si>
    <t>Capital Expenses - to be funded by Reserve funbds - see separate reserve analysis</t>
  </si>
  <si>
    <t>Weighed average increase</t>
  </si>
  <si>
    <t>Average expense based on average by Qtr for 2009, 2010 and 6/11 YTD</t>
  </si>
  <si>
    <t>Comments</t>
  </si>
  <si>
    <t>2012 Budget = Actual Historical + 4.109% adjustment based on CPI inflation - unless otherwise specified</t>
  </si>
  <si>
    <t>% variance</t>
  </si>
  <si>
    <t>2012 Budget - History     $ Variance</t>
  </si>
  <si>
    <t>Based on new collection strategy</t>
  </si>
  <si>
    <t>Historical Data was Real Manage, proposed based on numbers provided by Premire Mgmnt Co.</t>
  </si>
  <si>
    <t>New expenses as a result of new State of Texas Laws</t>
  </si>
  <si>
    <t>Mailings / postage</t>
  </si>
  <si>
    <t>Various administrative</t>
  </si>
  <si>
    <t>Estimated - new law has many things which will result in increased operating expenses in order to be in compliance</t>
  </si>
  <si>
    <t>Estimated - new law prohibits allowing attorneys to be paid upon collection, association now must advance pay for collection efforts. Note: for operations purposes, this budget will increase over time in an amount equal to actual recoveries as collection efforts result in recovery of legal fees.  Proposed budget is only for non recovered legal fees.</t>
  </si>
  <si>
    <t>n/a</t>
  </si>
  <si>
    <t xml:space="preserve">n/a   </t>
  </si>
  <si>
    <t>Income</t>
  </si>
  <si>
    <t>Operating Expense</t>
  </si>
  <si>
    <t>Historical Data was Real Manage, proposed based on numbers provided by Premire Mgmnt Co. and includes full scope of services as detailed in the RFP</t>
  </si>
  <si>
    <t>Based on actual bid in process - includes full coverage based on recent insurance audit</t>
  </si>
  <si>
    <t>Other Operating Expense</t>
  </si>
  <si>
    <t>Monthly cost per home</t>
  </si>
  <si>
    <t>Net Dues</t>
  </si>
  <si>
    <t>Club House rentals</t>
  </si>
  <si>
    <t>NOI</t>
  </si>
  <si>
    <t>Total All income</t>
  </si>
  <si>
    <t>Total annual expenses all</t>
  </si>
  <si>
    <t>Reserve Deposit</t>
  </si>
  <si>
    <t>Net</t>
  </si>
  <si>
    <t>Contingency</t>
  </si>
  <si>
    <t>Historical revenue = 8/11 YTD</t>
  </si>
  <si>
    <t>Other income</t>
  </si>
  <si>
    <t>Historical revenue = 8/11 YTD of 825 late fees, 1750 collection fees, 285 misc. income, 600 fines</t>
  </si>
  <si>
    <t>8/11 YTD = 222,918 in billed assessments vs. 16,336 in unpaid = 7.33% 2011 delinquency rate</t>
  </si>
  <si>
    <t>less 7.33% delinquency</t>
  </si>
  <si>
    <t>% year / year increase :</t>
  </si>
  <si>
    <t># Qtrs data used</t>
  </si>
  <si>
    <t>Total increase in data set required to adjust for CPI inflation :</t>
  </si>
  <si>
    <t>Actual Historical Expense - 2009, 2010 and 6/11 YTD average expense - unless otherwise specified</t>
  </si>
  <si>
    <t>A</t>
  </si>
  <si>
    <t>B</t>
  </si>
  <si>
    <t>C = A-B</t>
  </si>
  <si>
    <t>D = C/B</t>
  </si>
  <si>
    <t>Item</t>
  </si>
  <si>
    <t>Telephone - HOA Administrater</t>
  </si>
  <si>
    <t>One time set-up fee for new Mgmnt Co. :</t>
  </si>
  <si>
    <t>Other misc.</t>
  </si>
  <si>
    <t>Annual sub-total Management Co. &amp; Administration:</t>
  </si>
  <si>
    <t>Estimated - new law requires individual mail notifications to homeowners (i.e. advance notice of monthly board meeting etc.  - and others).  Historical cost = $1.383 per mailing, assume 6 additional mailings per year</t>
  </si>
  <si>
    <t>Total new expense anticipated because of new Texas Law :</t>
  </si>
  <si>
    <t>See above - new expense because of new Texas law.  Currently the HOA collection attorney collects fees upon collection, now we must pay as we go so legal expense savings oportunity has been lost.</t>
  </si>
  <si>
    <t>Recovery of Legal Fees from collection efforts :</t>
  </si>
  <si>
    <t>Assumes 75% recovery of legal fees paid to initiate collection efforts</t>
  </si>
  <si>
    <t>Legal - collection efforts</t>
  </si>
  <si>
    <t>See above revenue for anticipated recovery of these legal fees from collection efforts (assume 75% recovery)</t>
  </si>
  <si>
    <t>Assessment / Dues</t>
  </si>
  <si>
    <t>Management &amp; Administrative</t>
  </si>
  <si>
    <t>GL data used for 2012 budget</t>
  </si>
  <si>
    <t>Mulch</t>
  </si>
  <si>
    <t>Tree replacements</t>
  </si>
  <si>
    <t>Homestead at Carrollton HOA</t>
  </si>
  <si>
    <t>Reserve Fund Study - conducted by Dotson Engineers revised October 2007 (final 1/15/08)</t>
  </si>
  <si>
    <t>Spreadsheet owner:  Ty Albright  (note - I drafted this from the above referenced report - very small font - I had to use a magnifying glass - hope I got all the numbers correct)</t>
  </si>
  <si>
    <t>CPI Index - USA (BOY):</t>
  </si>
  <si>
    <t>Rate of inflation :</t>
  </si>
  <si>
    <t>Inflation adjusted factor :</t>
  </si>
  <si>
    <t>Expense Item</t>
  </si>
  <si>
    <t>2008 $ Cost</t>
  </si>
  <si>
    <t>Year of Need</t>
  </si>
  <si>
    <t>Actual</t>
  </si>
  <si>
    <t>Site</t>
  </si>
  <si>
    <t>Brick perimeter fence repairs @ Branch Hollow</t>
  </si>
  <si>
    <t>done 2008</t>
  </si>
  <si>
    <t>Brick perimeter fence repairs (periodic)</t>
  </si>
  <si>
    <t>2010, 2020</t>
  </si>
  <si>
    <t>deferred</t>
  </si>
  <si>
    <t>Entrance Monument repairs</t>
  </si>
  <si>
    <t>Stone retaining wall repairs</t>
  </si>
  <si>
    <t>2012, 2024</t>
  </si>
  <si>
    <t>Concrete Parking Lot repairs (periodic)</t>
  </si>
  <si>
    <t>Concrete Sidewalk repairs (periodic)</t>
  </si>
  <si>
    <t>Replace irrigation controls</t>
  </si>
  <si>
    <t>Replace electrical panels</t>
  </si>
  <si>
    <t>Clean/prime/paint wrought iron fence (pool &amp; perimeter)</t>
  </si>
  <si>
    <t>2008, 2015, 2027,</t>
  </si>
  <si>
    <t>Replace wrought iron fence (pool &amp; perimeter)</t>
  </si>
  <si>
    <t>2010, 2017, 2024</t>
  </si>
  <si>
    <t>Building Exterior</t>
  </si>
  <si>
    <t>Replace cedar shake roof @ gazebo</t>
  </si>
  <si>
    <t>Power wash and stain wood deck @ gazebo</t>
  </si>
  <si>
    <t>2008, 2013, 2018, 2023</t>
  </si>
  <si>
    <t>done 2008?</t>
  </si>
  <si>
    <t>Replace wood deck @ gazebo</t>
  </si>
  <si>
    <t>2010, 2018, 2026</t>
  </si>
  <si>
    <t>Replace composition shingle roof at club house</t>
  </si>
  <si>
    <t>Replaced due to fire 2008, next need 2028</t>
  </si>
  <si>
    <t>Paint and repair hardi plank siding on club house</t>
  </si>
  <si>
    <t>2009, 2017, 2025</t>
  </si>
  <si>
    <t>deferred - done when fire repairs were made</t>
  </si>
  <si>
    <t>Replace windows at clubhouse</t>
  </si>
  <si>
    <t>Replace exterior doors at clubhouse</t>
  </si>
  <si>
    <t>Replace ornimental light fixtures at club house</t>
  </si>
  <si>
    <t>Building Interior</t>
  </si>
  <si>
    <t>Replace restroom fixtures</t>
  </si>
  <si>
    <t>Replaced due to fire 2008, next need 2032</t>
  </si>
  <si>
    <t>Replace light fixtures and fans</t>
  </si>
  <si>
    <t>Replace clubhouse furniture</t>
  </si>
  <si>
    <t>Mechanical</t>
  </si>
  <si>
    <t>Replace AC condensing unit at club house</t>
  </si>
  <si>
    <t>Replace pool filters</t>
  </si>
  <si>
    <t>2011, 2021</t>
  </si>
  <si>
    <t>Replaced 2010, next need 2020</t>
  </si>
  <si>
    <t>Replace pool equipment pumps</t>
  </si>
  <si>
    <t>Unknown, assume deferred</t>
  </si>
  <si>
    <t>Replace mechanical combination gate lock system</t>
  </si>
  <si>
    <t>2008, 2020</t>
  </si>
  <si>
    <t>Replace kitchen appliances</t>
  </si>
  <si>
    <t>Replace clubhouse water heater</t>
  </si>
  <si>
    <t>Replace water coolers</t>
  </si>
  <si>
    <t>Amenities</t>
  </si>
  <si>
    <t>Resurface ?? Pool and wading pool</t>
  </si>
  <si>
    <t>re-plaster done in 2009</t>
  </si>
  <si>
    <t>Reseal capping joint (Seal-O-Deck)</t>
  </si>
  <si>
    <t>2010, 2014, 2018, 2022, 2026</t>
  </si>
  <si>
    <t>Exposed aggregate concrete deck repairs (periodie)?</t>
  </si>
  <si>
    <t>Wash and stain cedar arbors</t>
  </si>
  <si>
    <t>2011, 2016, 2021, 2026</t>
  </si>
  <si>
    <t>Replace cedar arbors</t>
  </si>
  <si>
    <t>Replace picnic tables</t>
  </si>
  <si>
    <t>Replace grill at recreation area</t>
  </si>
  <si>
    <t>Reserve study updates</t>
  </si>
  <si>
    <t xml:space="preserve">2012, 2016,2020, 2024 </t>
  </si>
  <si>
    <t>each year</t>
  </si>
  <si>
    <t>Total :</t>
  </si>
  <si>
    <t>Beginning Reserve balance :</t>
  </si>
  <si>
    <t>Interest earned on account :</t>
  </si>
  <si>
    <t>&lt; assumed CD rate</t>
  </si>
  <si>
    <t>Add prior year surplus :</t>
  </si>
  <si>
    <t>Landscape Rejuvenation :</t>
  </si>
  <si>
    <t>Add rate of budgeted addition :</t>
  </si>
  <si>
    <t>Needed annual rate &gt;</t>
  </si>
  <si>
    <t>Less capital spending :</t>
  </si>
  <si>
    <t>Ending Reserve Balance :</t>
  </si>
  <si>
    <t>Fully funded reserve balance need :</t>
  </si>
  <si>
    <t>Over (under) funded :</t>
  </si>
  <si>
    <t>Operating Fund (A) :</t>
  </si>
  <si>
    <t>Replacement Fund (B) :</t>
  </si>
  <si>
    <t>Common Property Fund (C ) :</t>
  </si>
  <si>
    <t>Total Reserve Funds (D) :</t>
  </si>
  <si>
    <t>Total reserve balances (A + D) :</t>
  </si>
  <si>
    <t>Inflation over 2008:</t>
  </si>
  <si>
    <t>Clean/prime/paint ornimental lights (111 single light poles, 13 double light poles total of 124 light poles)</t>
  </si>
  <si>
    <t>Landscape Rejuvination phase 1, 2 &amp; 3 - includes 2 park benches $82,000 approved.  Plus grass restoration efforts = $9,446.98</t>
  </si>
  <si>
    <t>Irrigation control upgrades</t>
  </si>
  <si>
    <t>Jan</t>
  </si>
  <si>
    <t>Feb</t>
  </si>
  <si>
    <t>March</t>
  </si>
  <si>
    <t>1st Qtr Totals</t>
  </si>
  <si>
    <t>April</t>
  </si>
  <si>
    <t>May</t>
  </si>
  <si>
    <t>June</t>
  </si>
  <si>
    <t>2nd Qtr Totals</t>
  </si>
  <si>
    <t>July</t>
  </si>
  <si>
    <t>August</t>
  </si>
  <si>
    <t>September</t>
  </si>
  <si>
    <t>3rd Qtr Totals</t>
  </si>
  <si>
    <t>October</t>
  </si>
  <si>
    <t>November</t>
  </si>
  <si>
    <t>December</t>
  </si>
  <si>
    <t>4th Qtr Totals</t>
  </si>
  <si>
    <t>Mow/Trim</t>
  </si>
  <si>
    <t>Annual Perennial Replacements</t>
  </si>
  <si>
    <t>Insect &amp; Disease Control</t>
  </si>
  <si>
    <t>Irrigation Repairs (historical not included in annual total)</t>
  </si>
  <si>
    <t>Irrigation Repairs (average)</t>
  </si>
  <si>
    <t>ET Controllers</t>
  </si>
  <si>
    <t>ET Controller Subsription</t>
  </si>
  <si>
    <t>Tree Replacements</t>
  </si>
  <si>
    <t xml:space="preserve">Annual audit of Mgmnt Co. </t>
  </si>
  <si>
    <t>Need to audit prior year's activity of mgmnt co</t>
  </si>
  <si>
    <t>Total delinquent as of 8/11 = 28,487  - assume 75% recovery</t>
  </si>
  <si>
    <t>Irrigation Repairs (based on historical )</t>
  </si>
  <si>
    <t xml:space="preserve"> Total Landscape (from above) </t>
  </si>
  <si>
    <t>see total below</t>
  </si>
  <si>
    <t>ET Controler subscription</t>
  </si>
  <si>
    <t>Recommendation **</t>
  </si>
  <si>
    <t>Optional ****</t>
  </si>
  <si>
    <t>HOMESTEAD COMMONS - Budget provided by Southern Botanical</t>
  </si>
  <si>
    <t>&lt; see reserve study</t>
  </si>
  <si>
    <t>Annual Totals</t>
  </si>
  <si>
    <t>Reserve Balances as of August 2011</t>
  </si>
  <si>
    <t>As of 4/11</t>
  </si>
  <si>
    <t>As of 8/11</t>
  </si>
  <si>
    <t>2011 balance as of 8/31/2011</t>
  </si>
  <si>
    <t>See separate Southern Botanical budget for details</t>
  </si>
  <si>
    <t>Curent dues = Average of $59.29 / month per home.  With 12% increase average dues per month = $66.40 ($85.37 / year increase per homeowner)</t>
  </si>
  <si>
    <t xml:space="preserve">Prior to 10/2011, there were two different rateswe were  paying TXU. The unmetered street lights average out to 11.7 cents per kwh, and everything else is at 14.0 per kwh. The HOA Board (Rusty) arranged to change the electricy provider to Elect Energy with the 18 month plan at $.0589 per kwh. We anticipate our annual cost decreasing by 50% (then adjusted for inflation).
</t>
  </si>
  <si>
    <t>see comment above</t>
  </si>
  <si>
    <t>$11M / $353M = 3.3%</t>
  </si>
  <si>
    <t>Historical Data was Karen Rayl contract, proposed based on numbers provided by Premire Mgmnt Co.  Includes full administrater scope of work as detailed.  Cost increase attributed to fact that the administrater will perfrom some of the services previosly perfromed by Real Manage, this resulted in lower fees due Premier.</t>
  </si>
  <si>
    <t>10/11/11</t>
  </si>
  <si>
    <t>Homestead at Carrollton 2012 Budget - Final - approved by HOA Board 10/17/11</t>
  </si>
  <si>
    <t xml:space="preserve">Past due collections - estimate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</si>
</sst>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_);_(* \(#,##0.000\);_(* &quot;-&quot;??_);_(@_)"/>
    <numFmt numFmtId="166" formatCode="#,##0.000"/>
    <numFmt numFmtId="167" formatCode="#,##0.0"/>
    <numFmt numFmtId="168" formatCode="_(* #,##0.0000_);_(* \(#,##0.0000\);_(* &quot;-&quot;??_);_(@_)"/>
    <numFmt numFmtId="169" formatCode="_(* #,##0_);_(* \(#,##0\);_(* &quot;-&quot;??_);_(@_)"/>
    <numFmt numFmtId="170" formatCode="0.0000"/>
    <numFmt numFmtId="171" formatCode="0.000"/>
    <numFmt numFmtId="172" formatCode="0.0"/>
    <numFmt numFmtId="173" formatCode="_(* #,##0.0_);_(* \(#,##0.0\);_(* &quot;-&quot;?_);_(@_)"/>
    <numFmt numFmtId="174" formatCode="0.0%"/>
    <numFmt numFmtId="175" formatCode="_(&quot;$&quot;* #,##0_);_(&quot;$&quot;* \(#,##0\);_(&quot;$&quot;* &quot;-&quot;??_);_(@_)"/>
    <numFmt numFmtId="176" formatCode="0.000%"/>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9"/>
      <color indexed="63"/>
      <name val="Times New Roman"/>
      <family val="1"/>
    </font>
    <font>
      <sz val="9"/>
      <name val="Times New Roman"/>
      <family val="1"/>
    </font>
    <font>
      <sz val="8"/>
      <name val="Tahoma"/>
      <family val="2"/>
    </font>
    <font>
      <sz val="8"/>
      <name val="Arial"/>
      <family val="2"/>
    </font>
    <font>
      <b/>
      <sz val="9"/>
      <name val="Times New Roman"/>
      <family val="1"/>
    </font>
    <font>
      <b/>
      <sz val="10"/>
      <name val="Arial"/>
      <family val="2"/>
    </font>
    <font>
      <sz val="12"/>
      <name val="Times New Roman"/>
      <family val="1"/>
    </font>
    <font>
      <b/>
      <u val="single"/>
      <sz val="10"/>
      <name val="Arial"/>
      <family val="2"/>
    </font>
    <font>
      <u val="singleAccounting"/>
      <sz val="10"/>
      <name val="Arial"/>
      <family val="2"/>
    </font>
    <font>
      <b/>
      <sz val="8"/>
      <name val="Tahoma"/>
      <family val="2"/>
    </font>
    <font>
      <u val="single"/>
      <sz val="10"/>
      <name val="Arial"/>
      <family val="2"/>
    </font>
    <font>
      <b/>
      <u val="singleAccounting"/>
      <sz val="10"/>
      <name val="Arial"/>
      <family val="2"/>
    </font>
    <font>
      <sz val="16"/>
      <name val="Arial"/>
      <family val="2"/>
    </font>
    <font>
      <sz val="9"/>
      <name val="Tahoma"/>
      <family val="2"/>
    </font>
    <font>
      <b/>
      <sz val="9"/>
      <name val="Tahoma"/>
      <family val="2"/>
    </font>
    <font>
      <sz val="11"/>
      <color indexed="8"/>
      <name val="Calibri"/>
      <family val="2"/>
    </font>
    <font>
      <sz val="11"/>
      <color indexed="63"/>
      <name val="Calibri"/>
      <family val="2"/>
    </font>
    <font>
      <sz val="11"/>
      <color indexed="20"/>
      <name val="Calibri"/>
      <family val="2"/>
    </font>
    <font>
      <b/>
      <sz val="11"/>
      <color indexed="52"/>
      <name val="Calibri"/>
      <family val="2"/>
    </font>
    <font>
      <b/>
      <sz val="11"/>
      <color indexed="63"/>
      <name val="Calibri"/>
      <family val="2"/>
    </font>
    <font>
      <i/>
      <sz val="11"/>
      <color indexed="61"/>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19"/>
      <name val="Calibri"/>
      <family val="2"/>
    </font>
    <font>
      <b/>
      <sz val="11"/>
      <color indexed="9"/>
      <name val="Calibri"/>
      <family val="2"/>
    </font>
    <font>
      <b/>
      <sz val="18"/>
      <color indexed="49"/>
      <name val="Cambria"/>
      <family val="2"/>
    </font>
    <font>
      <b/>
      <sz val="11"/>
      <color indexed="8"/>
      <name val="Calibri"/>
      <family val="2"/>
    </font>
    <font>
      <sz val="11"/>
      <color indexed="10"/>
      <name val="Calibri"/>
      <family val="2"/>
    </font>
    <font>
      <u val="singleAccounting"/>
      <sz val="11"/>
      <color indexed="8"/>
      <name val="Calibri"/>
      <family val="2"/>
    </font>
    <font>
      <u val="single"/>
      <sz val="11"/>
      <color indexed="8"/>
      <name val="Calibri"/>
      <family val="2"/>
    </font>
    <font>
      <b/>
      <u val="single"/>
      <sz val="11"/>
      <color indexed="8"/>
      <name val="Calibri"/>
      <family val="2"/>
    </font>
    <font>
      <b/>
      <sz val="12"/>
      <color indexed="8"/>
      <name val="Calibri"/>
      <family val="2"/>
    </font>
    <font>
      <sz val="12"/>
      <color indexed="8"/>
      <name val="Calibri"/>
      <family val="2"/>
    </font>
    <font>
      <sz val="11"/>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Accounting"/>
      <sz val="11"/>
      <color theme="1"/>
      <name val="Calibri"/>
      <family val="2"/>
    </font>
    <font>
      <u val="single"/>
      <sz val="11"/>
      <color theme="1"/>
      <name val="Calibri"/>
      <family val="2"/>
    </font>
    <font>
      <b/>
      <u val="single"/>
      <sz val="11"/>
      <color theme="1"/>
      <name val="Calibri"/>
      <family val="2"/>
    </font>
    <font>
      <b/>
      <sz val="12"/>
      <color theme="1"/>
      <name val="Calibri"/>
      <family val="2"/>
    </font>
    <font>
      <sz val="12"/>
      <color theme="1"/>
      <name val="Calibri"/>
      <family val="2"/>
    </font>
    <font>
      <sz val="11"/>
      <color rgb="FF1F497D"/>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59"/>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6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2"/>
      </left>
      <right style="thin">
        <color indexed="62"/>
      </right>
      <top style="thin">
        <color indexed="62"/>
      </top>
      <bottom style="thin">
        <color indexed="62"/>
      </bottom>
    </border>
    <border>
      <left style="thin">
        <color indexed="62"/>
      </left>
      <right>
        <color indexed="63"/>
      </right>
      <top>
        <color indexed="63"/>
      </top>
      <bottom>
        <color indexed="63"/>
      </bottom>
    </border>
    <border>
      <left style="medium"/>
      <right>
        <color indexed="63"/>
      </right>
      <top>
        <color indexed="63"/>
      </top>
      <bottom style="medium"/>
    </border>
    <border>
      <left style="thin">
        <color indexed="62"/>
      </left>
      <right>
        <color indexed="63"/>
      </right>
      <top>
        <color indexed="63"/>
      </top>
      <bottom style="medium"/>
    </border>
    <border>
      <left style="thin">
        <color indexed="62"/>
      </left>
      <right style="medium"/>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medium"/>
      <top style="medium"/>
      <bottom/>
    </border>
    <border>
      <left style="medium"/>
      <right style="medium"/>
      <top/>
      <bottom/>
    </border>
    <border>
      <left style="medium"/>
      <right style="thin"/>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quotePrefix="1">
      <protection locked="0"/>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5">
    <xf numFmtId="0" fontId="0" fillId="0" borderId="0" xfId="0" applyAlignment="1">
      <alignment/>
    </xf>
    <xf numFmtId="0" fontId="1" fillId="33"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top" wrapText="1"/>
      <protection/>
    </xf>
    <xf numFmtId="0" fontId="2" fillId="34"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right" vertical="center" wrapText="1"/>
      <protection/>
    </xf>
    <xf numFmtId="0" fontId="2" fillId="34" borderId="10" xfId="0" applyNumberFormat="1" applyFont="1" applyFill="1" applyBorder="1" applyAlignment="1" applyProtection="1">
      <alignment horizontal="right" vertical="center" wrapText="1"/>
      <protection/>
    </xf>
    <xf numFmtId="49" fontId="0" fillId="0" borderId="0" xfId="0" applyNumberFormat="1" applyAlignment="1">
      <alignment/>
    </xf>
    <xf numFmtId="43" fontId="0" fillId="0" borderId="0" xfId="42" applyFont="1" applyAlignment="1">
      <alignment/>
      <protection locked="0"/>
    </xf>
    <xf numFmtId="167" fontId="0" fillId="0" borderId="0" xfId="0" applyNumberFormat="1" applyAlignment="1">
      <alignment/>
    </xf>
    <xf numFmtId="3" fontId="0" fillId="0" borderId="0" xfId="0" applyNumberFormat="1" applyAlignment="1">
      <alignment/>
    </xf>
    <xf numFmtId="0" fontId="0" fillId="35" borderId="0" xfId="0" applyFill="1" applyAlignment="1">
      <alignment/>
    </xf>
    <xf numFmtId="49" fontId="0" fillId="35" borderId="0" xfId="0" applyNumberFormat="1" applyFill="1" applyAlignment="1">
      <alignment/>
    </xf>
    <xf numFmtId="3" fontId="0" fillId="35" borderId="0" xfId="0" applyNumberFormat="1" applyFill="1" applyAlignment="1">
      <alignment/>
    </xf>
    <xf numFmtId="167" fontId="0" fillId="35" borderId="0" xfId="0" applyNumberFormat="1" applyFill="1" applyAlignment="1">
      <alignment/>
    </xf>
    <xf numFmtId="43" fontId="0" fillId="35" borderId="0" xfId="42" applyFont="1" applyFill="1" applyAlignment="1">
      <alignment/>
      <protection locked="0"/>
    </xf>
    <xf numFmtId="0" fontId="2" fillId="36" borderId="11" xfId="0" applyNumberFormat="1" applyFont="1" applyFill="1" applyBorder="1" applyAlignment="1" applyProtection="1">
      <alignment horizontal="center" vertical="center" wrapText="1"/>
      <protection/>
    </xf>
    <xf numFmtId="0" fontId="0" fillId="36" borderId="0" xfId="0" applyFont="1" applyFill="1" applyAlignment="1">
      <alignment/>
    </xf>
    <xf numFmtId="0" fontId="7" fillId="36" borderId="11" xfId="0" applyNumberFormat="1" applyFont="1" applyFill="1" applyBorder="1" applyAlignment="1" applyProtection="1">
      <alignment horizontal="center" vertical="center" wrapText="1"/>
      <protection/>
    </xf>
    <xf numFmtId="3" fontId="7" fillId="36" borderId="12" xfId="42" applyNumberFormat="1" applyFont="1" applyFill="1" applyBorder="1" applyAlignment="1">
      <alignment horizontal="center" vertical="center" wrapText="1"/>
      <protection locked="0"/>
    </xf>
    <xf numFmtId="167" fontId="7" fillId="36" borderId="13" xfId="0" applyNumberFormat="1" applyFont="1" applyFill="1" applyBorder="1" applyAlignment="1" applyProtection="1">
      <alignment horizontal="center" vertical="center" wrapText="1"/>
      <protection/>
    </xf>
    <xf numFmtId="43" fontId="7" fillId="36" borderId="14" xfId="42" applyFont="1" applyFill="1" applyBorder="1" applyAlignment="1">
      <alignment horizontal="center" vertical="center" wrapText="1"/>
      <protection locked="0"/>
    </xf>
    <xf numFmtId="0" fontId="0" fillId="36" borderId="12" xfId="0" applyFont="1" applyFill="1" applyBorder="1" applyAlignment="1">
      <alignment/>
    </xf>
    <xf numFmtId="0" fontId="0" fillId="36" borderId="15" xfId="0" applyFont="1" applyFill="1" applyBorder="1" applyAlignment="1">
      <alignment/>
    </xf>
    <xf numFmtId="169" fontId="0" fillId="0" borderId="0" xfId="42" applyNumberFormat="1" applyFont="1" applyAlignment="1">
      <alignment/>
      <protection locked="0"/>
    </xf>
    <xf numFmtId="169" fontId="0" fillId="0" borderId="0" xfId="42" applyNumberFormat="1" applyFont="1" applyAlignment="1">
      <alignment/>
      <protection locked="0"/>
    </xf>
    <xf numFmtId="169" fontId="0" fillId="0" borderId="0" xfId="0" applyNumberFormat="1" applyAlignment="1">
      <alignment/>
    </xf>
    <xf numFmtId="0" fontId="2" fillId="36" borderId="0" xfId="0" applyNumberFormat="1" applyFont="1" applyFill="1" applyBorder="1" applyAlignment="1" applyProtection="1">
      <alignment horizontal="center" vertical="center" wrapText="1"/>
      <protection/>
    </xf>
    <xf numFmtId="0" fontId="7" fillId="36" borderId="0" xfId="0" applyNumberFormat="1" applyFont="1" applyFill="1" applyBorder="1" applyAlignment="1" applyProtection="1">
      <alignment horizontal="center" vertical="center" wrapText="1"/>
      <protection/>
    </xf>
    <xf numFmtId="3" fontId="7" fillId="36" borderId="0" xfId="42" applyNumberFormat="1" applyFont="1" applyFill="1" applyBorder="1" applyAlignment="1">
      <alignment horizontal="center" vertical="center" wrapText="1"/>
      <protection locked="0"/>
    </xf>
    <xf numFmtId="167" fontId="7" fillId="36" borderId="0" xfId="0" applyNumberFormat="1" applyFont="1" applyFill="1" applyBorder="1" applyAlignment="1" applyProtection="1">
      <alignment horizontal="center" vertical="center" wrapText="1"/>
      <protection/>
    </xf>
    <xf numFmtId="43" fontId="7" fillId="36" borderId="0" xfId="42" applyFont="1" applyFill="1" applyBorder="1" applyAlignment="1">
      <alignment horizontal="center" vertical="center" wrapText="1"/>
      <protection locked="0"/>
    </xf>
    <xf numFmtId="43" fontId="0" fillId="0" borderId="0" xfId="0" applyNumberFormat="1" applyAlignment="1">
      <alignment/>
    </xf>
    <xf numFmtId="0" fontId="0" fillId="36" borderId="0" xfId="0" applyFill="1" applyAlignment="1">
      <alignment/>
    </xf>
    <xf numFmtId="49" fontId="0" fillId="36" borderId="0" xfId="0" applyNumberFormat="1" applyFill="1" applyAlignment="1">
      <alignment/>
    </xf>
    <xf numFmtId="3" fontId="0" fillId="36" borderId="0" xfId="0" applyNumberFormat="1" applyFill="1" applyAlignment="1">
      <alignment/>
    </xf>
    <xf numFmtId="167" fontId="0" fillId="36" borderId="0" xfId="0" applyNumberFormat="1" applyFill="1" applyAlignment="1">
      <alignment/>
    </xf>
    <xf numFmtId="43" fontId="0" fillId="36" borderId="0" xfId="42" applyFont="1" applyFill="1" applyAlignment="1">
      <alignment/>
      <protection locked="0"/>
    </xf>
    <xf numFmtId="169" fontId="0" fillId="36" borderId="0" xfId="42" applyNumberFormat="1" applyFont="1" applyFill="1" applyAlignment="1">
      <alignment/>
      <protection locked="0"/>
    </xf>
    <xf numFmtId="1" fontId="0" fillId="0" borderId="0" xfId="0" applyNumberFormat="1" applyAlignment="1">
      <alignment/>
    </xf>
    <xf numFmtId="0" fontId="0" fillId="0" borderId="0" xfId="0" applyAlignment="1" quotePrefix="1">
      <alignment/>
    </xf>
    <xf numFmtId="0" fontId="8" fillId="0" borderId="0" xfId="0" applyFont="1" applyAlignment="1">
      <alignment/>
    </xf>
    <xf numFmtId="169" fontId="8" fillId="0" borderId="0" xfId="42" applyNumberFormat="1" applyFont="1" applyAlignment="1">
      <alignment/>
      <protection locked="0"/>
    </xf>
    <xf numFmtId="169" fontId="9" fillId="0" borderId="0" xfId="42" applyNumberFormat="1" applyFont="1" applyAlignment="1">
      <alignment/>
      <protection locked="0"/>
    </xf>
    <xf numFmtId="0" fontId="9" fillId="0" borderId="0" xfId="0" applyFont="1" applyAlignment="1">
      <alignment/>
    </xf>
    <xf numFmtId="0" fontId="0" fillId="0" borderId="0" xfId="0" applyFont="1" applyAlignment="1">
      <alignment/>
    </xf>
    <xf numFmtId="169" fontId="0" fillId="0" borderId="16" xfId="42" applyNumberFormat="1" applyFont="1" applyBorder="1" applyAlignment="1">
      <alignment/>
      <protection locked="0"/>
    </xf>
    <xf numFmtId="169" fontId="0" fillId="0" borderId="17" xfId="42" applyNumberFormat="1" applyFont="1" applyBorder="1" applyAlignment="1">
      <alignment/>
      <protection locked="0"/>
    </xf>
    <xf numFmtId="169" fontId="9" fillId="36" borderId="0" xfId="42" applyNumberFormat="1" applyFont="1" applyFill="1" applyAlignment="1">
      <alignment/>
      <protection locked="0"/>
    </xf>
    <xf numFmtId="44" fontId="0" fillId="0" borderId="0" xfId="44" applyNumberFormat="1" applyFont="1" applyAlignment="1" applyProtection="1">
      <alignment/>
      <protection locked="0"/>
    </xf>
    <xf numFmtId="44" fontId="39" fillId="0" borderId="0" xfId="44" applyNumberFormat="1" applyFont="1" applyAlignment="1" applyProtection="1">
      <alignment/>
      <protection locked="0"/>
    </xf>
    <xf numFmtId="44" fontId="8" fillId="0" borderId="0" xfId="44" applyNumberFormat="1" applyFont="1" applyAlignment="1" applyProtection="1">
      <alignment horizontal="center"/>
      <protection locked="0"/>
    </xf>
    <xf numFmtId="44" fontId="9" fillId="0" borderId="0" xfId="44" applyNumberFormat="1" applyFont="1" applyAlignment="1" applyProtection="1">
      <alignment/>
      <protection locked="0"/>
    </xf>
    <xf numFmtId="44" fontId="11" fillId="0" borderId="0" xfId="44" applyNumberFormat="1" applyFont="1" applyAlignment="1" applyProtection="1">
      <alignment/>
      <protection locked="0"/>
    </xf>
    <xf numFmtId="44" fontId="0" fillId="0" borderId="0" xfId="44" applyNumberFormat="1" applyFont="1" applyAlignment="1" applyProtection="1">
      <alignment horizontal="center" wrapText="1"/>
      <protection locked="0"/>
    </xf>
    <xf numFmtId="44" fontId="0" fillId="0" borderId="0" xfId="44" applyNumberFormat="1" applyFont="1" applyAlignment="1" applyProtection="1">
      <alignment wrapText="1"/>
      <protection locked="0"/>
    </xf>
    <xf numFmtId="169" fontId="39" fillId="0" borderId="0" xfId="42" applyNumberFormat="1" applyFont="1" applyAlignment="1" applyProtection="1">
      <alignment/>
      <protection locked="0"/>
    </xf>
    <xf numFmtId="174" fontId="39" fillId="0" borderId="0" xfId="57" applyNumberFormat="1" applyFont="1" applyAlignment="1" applyProtection="1">
      <alignment/>
      <protection locked="0"/>
    </xf>
    <xf numFmtId="169" fontId="11" fillId="0" borderId="0" xfId="42" applyNumberFormat="1" applyFont="1" applyAlignment="1" applyProtection="1">
      <alignment/>
      <protection locked="0"/>
    </xf>
    <xf numFmtId="174" fontId="11" fillId="0" borderId="0" xfId="57" applyNumberFormat="1" applyFont="1" applyAlignment="1" applyProtection="1">
      <alignment/>
      <protection locked="0"/>
    </xf>
    <xf numFmtId="169" fontId="8" fillId="0" borderId="0" xfId="42" applyNumberFormat="1" applyFont="1" applyAlignment="1" applyProtection="1">
      <alignment horizontal="center"/>
      <protection locked="0"/>
    </xf>
    <xf numFmtId="44" fontId="9" fillId="0" borderId="0" xfId="44" applyNumberFormat="1" applyFont="1" applyAlignment="1" applyProtection="1">
      <alignment wrapText="1"/>
      <protection locked="0"/>
    </xf>
    <xf numFmtId="44" fontId="0" fillId="0" borderId="0" xfId="44" applyNumberFormat="1" applyFont="1" applyAlignment="1" applyProtection="1">
      <alignment horizontal="center"/>
      <protection locked="0"/>
    </xf>
    <xf numFmtId="44" fontId="0" fillId="0" borderId="0" xfId="44" applyNumberFormat="1" applyFont="1" applyAlignment="1" applyProtection="1">
      <alignment horizontal="right"/>
      <protection locked="0"/>
    </xf>
    <xf numFmtId="44" fontId="39" fillId="0" borderId="0" xfId="44" applyNumberFormat="1" applyFont="1" applyAlignment="1" applyProtection="1">
      <alignment horizontal="right"/>
      <protection locked="0"/>
    </xf>
    <xf numFmtId="1" fontId="8" fillId="0" borderId="0" xfId="42" applyNumberFormat="1" applyFont="1" applyAlignment="1" applyProtection="1">
      <alignment horizontal="center"/>
      <protection locked="0"/>
    </xf>
    <xf numFmtId="1" fontId="8" fillId="0" borderId="0" xfId="44" applyNumberFormat="1" applyFont="1" applyAlignment="1" applyProtection="1">
      <alignment horizontal="center"/>
      <protection locked="0"/>
    </xf>
    <xf numFmtId="44" fontId="0" fillId="0" borderId="0" xfId="44" applyNumberFormat="1" applyFont="1" applyAlignment="1" applyProtection="1">
      <alignment horizontal="right" wrapText="1"/>
      <protection locked="0"/>
    </xf>
    <xf numFmtId="175" fontId="39" fillId="0" borderId="0" xfId="44" applyNumberFormat="1" applyFont="1" applyAlignment="1" applyProtection="1">
      <alignment/>
      <protection locked="0"/>
    </xf>
    <xf numFmtId="39" fontId="0" fillId="0" borderId="0" xfId="44" applyNumberFormat="1" applyFont="1" applyAlignment="1" applyProtection="1">
      <alignment horizontal="right"/>
      <protection locked="0"/>
    </xf>
    <xf numFmtId="39" fontId="39" fillId="0" borderId="0" xfId="44" applyNumberFormat="1" applyFont="1" applyAlignment="1" applyProtection="1">
      <alignment/>
      <protection locked="0"/>
    </xf>
    <xf numFmtId="10" fontId="39" fillId="0" borderId="0" xfId="57" applyNumberFormat="1" applyFont="1" applyAlignment="1" applyProtection="1">
      <alignment/>
      <protection locked="0"/>
    </xf>
    <xf numFmtId="37" fontId="0" fillId="36" borderId="0" xfId="42" applyNumberFormat="1" applyFont="1" applyFill="1" applyAlignment="1">
      <alignment/>
      <protection locked="0"/>
    </xf>
    <xf numFmtId="37" fontId="0" fillId="0" borderId="0" xfId="0" applyNumberFormat="1" applyAlignment="1">
      <alignment/>
    </xf>
    <xf numFmtId="37" fontId="0" fillId="36" borderId="0" xfId="42" applyNumberFormat="1" applyFont="1" applyFill="1" applyAlignment="1">
      <alignment/>
      <protection locked="0"/>
    </xf>
    <xf numFmtId="37" fontId="0" fillId="0" borderId="0" xfId="0" applyNumberFormat="1" applyBorder="1" applyAlignment="1">
      <alignment/>
    </xf>
    <xf numFmtId="37" fontId="0" fillId="36" borderId="0" xfId="0" applyNumberFormat="1" applyFill="1" applyAlignment="1">
      <alignment/>
    </xf>
    <xf numFmtId="37" fontId="0" fillId="36" borderId="0" xfId="42" applyNumberFormat="1" applyFont="1" applyFill="1" applyAlignment="1">
      <alignment/>
      <protection locked="0"/>
    </xf>
    <xf numFmtId="37" fontId="6" fillId="36" borderId="0" xfId="42" applyNumberFormat="1" applyFont="1" applyFill="1" applyAlignment="1">
      <alignment horizontal="center"/>
      <protection locked="0"/>
    </xf>
    <xf numFmtId="37" fontId="6" fillId="36" borderId="0" xfId="42" applyNumberFormat="1" applyFont="1" applyFill="1" applyAlignment="1">
      <alignment horizontal="center" wrapText="1"/>
      <protection locked="0"/>
    </xf>
    <xf numFmtId="37" fontId="8" fillId="36" borderId="18" xfId="42" applyNumberFormat="1" applyFont="1" applyFill="1" applyBorder="1" applyAlignment="1">
      <alignment/>
      <protection locked="0"/>
    </xf>
    <xf numFmtId="37" fontId="0" fillId="36" borderId="18" xfId="42" applyNumberFormat="1" applyFont="1" applyFill="1" applyBorder="1" applyAlignment="1">
      <alignment/>
      <protection locked="0"/>
    </xf>
    <xf numFmtId="37" fontId="0" fillId="0" borderId="18" xfId="42" applyNumberFormat="1" applyFont="1" applyBorder="1" applyAlignment="1">
      <alignment/>
      <protection locked="0"/>
    </xf>
    <xf numFmtId="37" fontId="11" fillId="36" borderId="18" xfId="42" applyNumberFormat="1" applyFont="1" applyFill="1" applyBorder="1" applyAlignment="1">
      <alignment/>
      <protection locked="0"/>
    </xf>
    <xf numFmtId="37" fontId="9" fillId="36" borderId="18" xfId="42" applyNumberFormat="1" applyFont="1" applyFill="1" applyBorder="1" applyAlignment="1">
      <alignment/>
      <protection locked="0"/>
    </xf>
    <xf numFmtId="169" fontId="0" fillId="36" borderId="18" xfId="42" applyNumberFormat="1" applyFont="1" applyFill="1" applyBorder="1" applyAlignment="1">
      <alignment/>
      <protection locked="0"/>
    </xf>
    <xf numFmtId="37" fontId="0" fillId="36" borderId="18" xfId="42" applyNumberFormat="1" applyFont="1" applyFill="1" applyBorder="1" applyAlignment="1">
      <alignment/>
      <protection locked="0"/>
    </xf>
    <xf numFmtId="37" fontId="12" fillId="36" borderId="18" xfId="42" applyNumberFormat="1" applyFont="1" applyFill="1" applyBorder="1" applyAlignment="1">
      <alignment/>
      <protection locked="0"/>
    </xf>
    <xf numFmtId="37" fontId="0" fillId="36" borderId="18" xfId="0" applyNumberFormat="1" applyFill="1" applyBorder="1" applyAlignment="1">
      <alignment/>
    </xf>
    <xf numFmtId="37" fontId="0" fillId="36" borderId="18" xfId="42" applyNumberFormat="1" applyFont="1" applyFill="1" applyBorder="1" applyAlignment="1">
      <alignment/>
      <protection locked="0"/>
    </xf>
    <xf numFmtId="37" fontId="0" fillId="36" borderId="19" xfId="42" applyNumberFormat="1" applyFont="1" applyFill="1" applyBorder="1" applyAlignment="1">
      <alignment/>
      <protection locked="0"/>
    </xf>
    <xf numFmtId="44" fontId="39" fillId="36" borderId="0" xfId="44" applyNumberFormat="1" applyFont="1" applyFill="1" applyAlignment="1" applyProtection="1">
      <alignment/>
      <protection locked="0"/>
    </xf>
    <xf numFmtId="44" fontId="39" fillId="36" borderId="0" xfId="44" applyNumberFormat="1" applyFont="1" applyFill="1" applyAlignment="1" applyProtection="1">
      <alignment wrapText="1"/>
      <protection locked="0"/>
    </xf>
    <xf numFmtId="44" fontId="56" fillId="36" borderId="0" xfId="44" applyNumberFormat="1" applyFont="1" applyFill="1" applyAlignment="1" applyProtection="1">
      <alignment/>
      <protection locked="0"/>
    </xf>
    <xf numFmtId="37" fontId="11" fillId="35" borderId="18" xfId="42" applyNumberFormat="1" applyFont="1" applyFill="1" applyBorder="1" applyAlignment="1">
      <alignment/>
      <protection locked="0"/>
    </xf>
    <xf numFmtId="37" fontId="0" fillId="35" borderId="18" xfId="42" applyNumberFormat="1" applyFont="1" applyFill="1" applyBorder="1" applyAlignment="1">
      <alignment/>
      <protection locked="0"/>
    </xf>
    <xf numFmtId="176" fontId="0" fillId="36" borderId="0" xfId="57" applyNumberFormat="1" applyFont="1" applyFill="1" applyAlignment="1">
      <alignment/>
      <protection locked="0"/>
    </xf>
    <xf numFmtId="37" fontId="0" fillId="36" borderId="0" xfId="42" applyNumberFormat="1" applyFont="1" applyFill="1" applyAlignment="1">
      <alignment wrapText="1"/>
      <protection locked="0"/>
    </xf>
    <xf numFmtId="176" fontId="0" fillId="36" borderId="0" xfId="57" applyNumberFormat="1" applyFont="1" applyFill="1" applyAlignment="1">
      <alignment wrapText="1"/>
      <protection locked="0"/>
    </xf>
    <xf numFmtId="176" fontId="8" fillId="36" borderId="18" xfId="57" applyNumberFormat="1" applyFont="1" applyFill="1" applyBorder="1" applyAlignment="1">
      <alignment/>
      <protection locked="0"/>
    </xf>
    <xf numFmtId="37" fontId="8" fillId="36" borderId="18" xfId="0" applyNumberFormat="1" applyFont="1" applyFill="1" applyBorder="1" applyAlignment="1">
      <alignment/>
    </xf>
    <xf numFmtId="176" fontId="0" fillId="36" borderId="18" xfId="57" applyNumberFormat="1" applyFont="1" applyFill="1" applyBorder="1" applyAlignment="1">
      <alignment/>
      <protection locked="0"/>
    </xf>
    <xf numFmtId="37" fontId="0" fillId="36" borderId="18" xfId="0" applyNumberFormat="1" applyFont="1" applyFill="1" applyBorder="1" applyAlignment="1">
      <alignment/>
    </xf>
    <xf numFmtId="176" fontId="0" fillId="36" borderId="18" xfId="57" applyNumberFormat="1" applyFont="1" applyFill="1" applyBorder="1" applyAlignment="1">
      <alignment horizontal="right"/>
      <protection locked="0"/>
    </xf>
    <xf numFmtId="37" fontId="0" fillId="36" borderId="0" xfId="0" applyNumberFormat="1" applyFill="1" applyBorder="1" applyAlignment="1">
      <alignment/>
    </xf>
    <xf numFmtId="37" fontId="0" fillId="36" borderId="19" xfId="42" applyNumberFormat="1" applyFont="1" applyFill="1" applyBorder="1" applyAlignment="1">
      <alignment/>
      <protection locked="0"/>
    </xf>
    <xf numFmtId="176" fontId="0" fillId="36" borderId="19" xfId="57" applyNumberFormat="1" applyFont="1" applyFill="1" applyBorder="1" applyAlignment="1">
      <alignment/>
      <protection locked="0"/>
    </xf>
    <xf numFmtId="37" fontId="0" fillId="36" borderId="20" xfId="42" applyNumberFormat="1" applyFont="1" applyFill="1" applyBorder="1" applyAlignment="1">
      <alignment/>
      <protection locked="0"/>
    </xf>
    <xf numFmtId="176" fontId="0" fillId="36" borderId="21" xfId="57" applyNumberFormat="1" applyFont="1" applyFill="1" applyBorder="1" applyAlignment="1">
      <alignment/>
      <protection locked="0"/>
    </xf>
    <xf numFmtId="37" fontId="0" fillId="36" borderId="22" xfId="0" applyNumberFormat="1" applyFont="1" applyFill="1" applyBorder="1" applyAlignment="1">
      <alignment/>
    </xf>
    <xf numFmtId="37" fontId="0" fillId="36" borderId="22" xfId="0" applyNumberFormat="1" applyFill="1" applyBorder="1" applyAlignment="1">
      <alignment/>
    </xf>
    <xf numFmtId="37" fontId="0" fillId="36" borderId="0" xfId="42" applyNumberFormat="1" applyFont="1" applyFill="1" applyAlignment="1">
      <alignment horizontal="center"/>
      <protection locked="0"/>
    </xf>
    <xf numFmtId="37" fontId="0" fillId="36" borderId="0" xfId="0" applyNumberFormat="1" applyFill="1" applyAlignment="1">
      <alignment horizontal="center"/>
    </xf>
    <xf numFmtId="37" fontId="0" fillId="0" borderId="0" xfId="0" applyNumberFormat="1" applyAlignment="1">
      <alignment horizontal="center"/>
    </xf>
    <xf numFmtId="176" fontId="0" fillId="36" borderId="0" xfId="57" applyNumberFormat="1" applyFont="1" applyFill="1" applyAlignment="1">
      <alignment horizontal="center"/>
      <protection locked="0"/>
    </xf>
    <xf numFmtId="37" fontId="0" fillId="36" borderId="0" xfId="0" applyNumberFormat="1" applyFill="1" applyAlignment="1">
      <alignment wrapText="1"/>
    </xf>
    <xf numFmtId="37" fontId="0" fillId="36" borderId="0" xfId="0" applyNumberFormat="1" applyFill="1" applyAlignment="1">
      <alignment horizontal="center" wrapText="1"/>
    </xf>
    <xf numFmtId="37" fontId="8" fillId="36" borderId="18" xfId="0" applyNumberFormat="1" applyFont="1" applyFill="1" applyBorder="1" applyAlignment="1">
      <alignment wrapText="1"/>
    </xf>
    <xf numFmtId="37" fontId="0" fillId="36" borderId="18" xfId="0" applyNumberFormat="1" applyFill="1" applyBorder="1" applyAlignment="1">
      <alignment wrapText="1"/>
    </xf>
    <xf numFmtId="37" fontId="0" fillId="36" borderId="18" xfId="0" applyNumberFormat="1" applyFont="1" applyFill="1" applyBorder="1" applyAlignment="1">
      <alignment wrapText="1"/>
    </xf>
    <xf numFmtId="176" fontId="0" fillId="36" borderId="0" xfId="57" applyNumberFormat="1" applyFont="1" applyFill="1" applyAlignment="1">
      <alignment wrapText="1"/>
      <protection locked="0"/>
    </xf>
    <xf numFmtId="39" fontId="0" fillId="36" borderId="18" xfId="0" applyNumberFormat="1" applyFill="1" applyBorder="1" applyAlignment="1">
      <alignment wrapText="1"/>
    </xf>
    <xf numFmtId="37" fontId="6" fillId="36" borderId="18" xfId="0" applyNumberFormat="1" applyFont="1" applyFill="1" applyBorder="1" applyAlignment="1">
      <alignment wrapText="1"/>
    </xf>
    <xf numFmtId="176" fontId="0" fillId="36" borderId="18" xfId="57" applyNumberFormat="1" applyFont="1" applyFill="1" applyBorder="1" applyAlignment="1">
      <alignment horizontal="right"/>
      <protection locked="0"/>
    </xf>
    <xf numFmtId="37" fontId="0" fillId="36" borderId="0" xfId="0" applyNumberFormat="1" applyFill="1" applyAlignment="1">
      <alignment horizontal="right" wrapText="1"/>
    </xf>
    <xf numFmtId="37" fontId="8" fillId="36" borderId="18" xfId="0" applyNumberFormat="1" applyFont="1" applyFill="1" applyBorder="1" applyAlignment="1">
      <alignment horizontal="right" wrapText="1"/>
    </xf>
    <xf numFmtId="37" fontId="0" fillId="36" borderId="18" xfId="0" applyNumberFormat="1" applyFill="1" applyBorder="1" applyAlignment="1">
      <alignment horizontal="right" wrapText="1"/>
    </xf>
    <xf numFmtId="37" fontId="0" fillId="35" borderId="18" xfId="42" applyNumberFormat="1" applyFont="1" applyFill="1" applyBorder="1" applyAlignment="1">
      <alignment horizontal="right" wrapText="1"/>
      <protection locked="0"/>
    </xf>
    <xf numFmtId="37" fontId="0" fillId="36" borderId="18" xfId="0" applyNumberFormat="1" applyFont="1" applyFill="1" applyBorder="1" applyAlignment="1">
      <alignment horizontal="right" wrapText="1"/>
    </xf>
    <xf numFmtId="37" fontId="0" fillId="36" borderId="22" xfId="0" applyNumberFormat="1" applyFont="1" applyFill="1" applyBorder="1" applyAlignment="1">
      <alignment horizontal="right" wrapText="1"/>
    </xf>
    <xf numFmtId="37" fontId="8" fillId="36" borderId="18" xfId="42" applyNumberFormat="1" applyFont="1" applyFill="1" applyBorder="1" applyAlignment="1">
      <alignment horizontal="right" wrapText="1"/>
      <protection locked="0"/>
    </xf>
    <xf numFmtId="37" fontId="0" fillId="36" borderId="18" xfId="42" applyNumberFormat="1" applyFont="1" applyFill="1" applyBorder="1" applyAlignment="1">
      <alignment horizontal="right" wrapText="1"/>
      <protection locked="0"/>
    </xf>
    <xf numFmtId="37" fontId="13" fillId="36" borderId="0" xfId="42" applyNumberFormat="1" applyFont="1" applyFill="1" applyAlignment="1">
      <alignment horizontal="left"/>
      <protection locked="0"/>
    </xf>
    <xf numFmtId="37" fontId="0" fillId="36" borderId="0" xfId="42" applyNumberFormat="1" applyFont="1" applyFill="1" applyAlignment="1" quotePrefix="1">
      <alignment horizontal="left"/>
      <protection locked="0"/>
    </xf>
    <xf numFmtId="37" fontId="0" fillId="36" borderId="0" xfId="42" applyNumberFormat="1" applyFont="1" applyFill="1" applyAlignment="1">
      <alignment horizontal="left"/>
      <protection locked="0"/>
    </xf>
    <xf numFmtId="37" fontId="11" fillId="36" borderId="18" xfId="0" applyNumberFormat="1" applyFont="1" applyFill="1" applyBorder="1" applyAlignment="1">
      <alignment horizontal="right" wrapText="1"/>
    </xf>
    <xf numFmtId="44" fontId="39" fillId="0" borderId="23" xfId="44" applyNumberFormat="1" applyFont="1" applyBorder="1" applyAlignment="1" applyProtection="1">
      <alignment/>
      <protection locked="0"/>
    </xf>
    <xf numFmtId="44" fontId="39" fillId="0" borderId="24" xfId="44" applyNumberFormat="1" applyFont="1" applyBorder="1" applyAlignment="1" applyProtection="1">
      <alignment/>
      <protection locked="0"/>
    </xf>
    <xf numFmtId="44" fontId="39" fillId="0" borderId="25" xfId="44" applyNumberFormat="1" applyFont="1" applyBorder="1" applyAlignment="1" applyProtection="1">
      <alignment/>
      <protection locked="0"/>
    </xf>
    <xf numFmtId="44" fontId="39" fillId="0" borderId="26" xfId="44" applyNumberFormat="1" applyFont="1" applyBorder="1" applyAlignment="1" applyProtection="1">
      <alignment/>
      <protection locked="0"/>
    </xf>
    <xf numFmtId="44" fontId="39" fillId="0" borderId="0" xfId="44" applyNumberFormat="1" applyFont="1" applyBorder="1" applyAlignment="1" applyProtection="1">
      <alignment/>
      <protection locked="0"/>
    </xf>
    <xf numFmtId="39" fontId="0" fillId="0" borderId="0" xfId="44" applyNumberFormat="1" applyFont="1" applyBorder="1" applyAlignment="1" applyProtection="1">
      <alignment horizontal="right"/>
      <protection locked="0"/>
    </xf>
    <xf numFmtId="43" fontId="56" fillId="0" borderId="0" xfId="42" applyFont="1" applyBorder="1" applyAlignment="1">
      <alignment/>
      <protection locked="0"/>
    </xf>
    <xf numFmtId="44" fontId="56" fillId="0" borderId="0" xfId="44" applyNumberFormat="1" applyFont="1" applyBorder="1" applyAlignment="1" applyProtection="1">
      <alignment wrapText="1"/>
      <protection locked="0"/>
    </xf>
    <xf numFmtId="44" fontId="56" fillId="0" borderId="27" xfId="44" applyNumberFormat="1" applyFont="1" applyBorder="1" applyAlignment="1" applyProtection="1">
      <alignment/>
      <protection locked="0"/>
    </xf>
    <xf numFmtId="44" fontId="39" fillId="0" borderId="0" xfId="44" applyNumberFormat="1" applyFont="1" applyBorder="1" applyAlignment="1" applyProtection="1">
      <alignment horizontal="right"/>
      <protection locked="0"/>
    </xf>
    <xf numFmtId="10" fontId="39" fillId="0" borderId="0" xfId="57" applyNumberFormat="1" applyFont="1" applyBorder="1" applyAlignment="1">
      <alignment/>
      <protection locked="0"/>
    </xf>
    <xf numFmtId="169" fontId="39" fillId="0" borderId="0" xfId="42" applyNumberFormat="1" applyFont="1" applyBorder="1" applyAlignment="1">
      <alignment/>
      <protection locked="0"/>
    </xf>
    <xf numFmtId="176" fontId="39" fillId="0" borderId="0" xfId="57" applyNumberFormat="1" applyFont="1" applyBorder="1" applyAlignment="1">
      <alignment/>
      <protection locked="0"/>
    </xf>
    <xf numFmtId="44" fontId="39" fillId="0" borderId="27" xfId="44" applyNumberFormat="1" applyFont="1" applyBorder="1" applyAlignment="1" applyProtection="1">
      <alignment/>
      <protection locked="0"/>
    </xf>
    <xf numFmtId="169" fontId="56" fillId="0" borderId="0" xfId="42" applyNumberFormat="1" applyFont="1" applyBorder="1" applyAlignment="1">
      <alignment/>
      <protection locked="0"/>
    </xf>
    <xf numFmtId="176" fontId="57" fillId="0" borderId="0" xfId="57" applyNumberFormat="1" applyFont="1" applyBorder="1" applyAlignment="1">
      <alignment/>
      <protection locked="0"/>
    </xf>
    <xf numFmtId="10" fontId="39" fillId="0" borderId="0" xfId="57" applyNumberFormat="1" applyFont="1" applyBorder="1" applyAlignment="1">
      <alignment horizontal="right"/>
      <protection locked="0"/>
    </xf>
    <xf numFmtId="44" fontId="39" fillId="0" borderId="12" xfId="44" applyNumberFormat="1" applyFont="1" applyBorder="1" applyAlignment="1" applyProtection="1">
      <alignment/>
      <protection locked="0"/>
    </xf>
    <xf numFmtId="44" fontId="39" fillId="0" borderId="28" xfId="44" applyNumberFormat="1" applyFont="1" applyBorder="1" applyAlignment="1" applyProtection="1">
      <alignment/>
      <protection locked="0"/>
    </xf>
    <xf numFmtId="10" fontId="39" fillId="0" borderId="28" xfId="57" applyNumberFormat="1" applyFont="1" applyBorder="1" applyAlignment="1">
      <alignment/>
      <protection locked="0"/>
    </xf>
    <xf numFmtId="44" fontId="39" fillId="0" borderId="15" xfId="44" applyNumberFormat="1" applyFont="1" applyBorder="1" applyAlignment="1" applyProtection="1">
      <alignment/>
      <protection locked="0"/>
    </xf>
    <xf numFmtId="37" fontId="0" fillId="36" borderId="20" xfId="42" applyNumberFormat="1" applyFont="1" applyFill="1" applyBorder="1" applyAlignment="1">
      <alignment/>
      <protection locked="0"/>
    </xf>
    <xf numFmtId="37" fontId="6" fillId="36" borderId="18" xfId="0" applyNumberFormat="1" applyFont="1" applyFill="1" applyBorder="1" applyAlignment="1">
      <alignment horizontal="right" wrapText="1"/>
    </xf>
    <xf numFmtId="37" fontId="6" fillId="36" borderId="18" xfId="42" applyNumberFormat="1" applyFont="1" applyFill="1" applyBorder="1" applyAlignment="1">
      <alignment/>
      <protection locked="0"/>
    </xf>
    <xf numFmtId="176" fontId="6" fillId="36" borderId="18" xfId="57" applyNumberFormat="1" applyFont="1" applyFill="1" applyBorder="1" applyAlignment="1">
      <alignment/>
      <protection locked="0"/>
    </xf>
    <xf numFmtId="169" fontId="0" fillId="0" borderId="0" xfId="42" applyNumberFormat="1" applyFont="1" applyAlignment="1" applyProtection="1">
      <alignment/>
      <protection/>
    </xf>
    <xf numFmtId="0" fontId="0" fillId="0" borderId="0" xfId="0" applyAlignment="1">
      <alignment horizontal="right" wrapText="1"/>
    </xf>
    <xf numFmtId="0" fontId="0" fillId="0" borderId="0" xfId="0" applyAlignment="1">
      <alignment wrapText="1"/>
    </xf>
    <xf numFmtId="14" fontId="0" fillId="0" borderId="0" xfId="0" applyNumberFormat="1" applyAlignment="1">
      <alignment horizontal="left"/>
    </xf>
    <xf numFmtId="0" fontId="0" fillId="0" borderId="0" xfId="0" applyAlignment="1">
      <alignment horizontal="right"/>
    </xf>
    <xf numFmtId="10" fontId="0" fillId="0" borderId="0" xfId="57" applyNumberFormat="1" applyFont="1" applyAlignment="1" applyProtection="1">
      <alignment/>
      <protection/>
    </xf>
    <xf numFmtId="174" fontId="0" fillId="0" borderId="0" xfId="57" applyNumberFormat="1" applyFont="1" applyAlignment="1" applyProtection="1">
      <alignment/>
      <protection/>
    </xf>
    <xf numFmtId="9" fontId="0" fillId="0" borderId="0" xfId="57" applyFont="1" applyAlignment="1" applyProtection="1">
      <alignment/>
      <protection/>
    </xf>
    <xf numFmtId="0" fontId="58" fillId="0" borderId="0" xfId="0" applyFont="1" applyAlignment="1">
      <alignment horizontal="center"/>
    </xf>
    <xf numFmtId="169" fontId="58" fillId="0" borderId="0" xfId="42" applyNumberFormat="1" applyFont="1" applyAlignment="1" applyProtection="1">
      <alignment horizontal="center"/>
      <protection/>
    </xf>
    <xf numFmtId="0" fontId="58" fillId="0" borderId="0" xfId="0" applyFont="1" applyAlignment="1">
      <alignment horizontal="center" wrapText="1"/>
    </xf>
    <xf numFmtId="0" fontId="0" fillId="0" borderId="0" xfId="0" applyAlignment="1">
      <alignment horizontal="center" wrapText="1"/>
    </xf>
    <xf numFmtId="0" fontId="58" fillId="0" borderId="0" xfId="0" applyFont="1" applyAlignment="1">
      <alignment horizontal="left"/>
    </xf>
    <xf numFmtId="0" fontId="58" fillId="0" borderId="0" xfId="0" applyFont="1" applyAlignment="1">
      <alignment horizontal="right" wrapText="1"/>
    </xf>
    <xf numFmtId="0" fontId="0" fillId="0" borderId="18" xfId="0" applyBorder="1" applyAlignment="1">
      <alignment/>
    </xf>
    <xf numFmtId="169" fontId="0" fillId="0" borderId="18" xfId="42" applyNumberFormat="1" applyFont="1" applyBorder="1" applyAlignment="1" applyProtection="1">
      <alignment/>
      <protection/>
    </xf>
    <xf numFmtId="0" fontId="0" fillId="0" borderId="18" xfId="0" applyBorder="1" applyAlignment="1">
      <alignment horizontal="right" wrapText="1"/>
    </xf>
    <xf numFmtId="0" fontId="0" fillId="0" borderId="18" xfId="0" applyBorder="1" applyAlignment="1">
      <alignment wrapText="1"/>
    </xf>
    <xf numFmtId="0" fontId="0" fillId="36" borderId="18" xfId="0" applyFill="1" applyBorder="1" applyAlignment="1">
      <alignment/>
    </xf>
    <xf numFmtId="0" fontId="0" fillId="36" borderId="18" xfId="0" applyFill="1" applyBorder="1" applyAlignment="1">
      <alignment wrapText="1"/>
    </xf>
    <xf numFmtId="0" fontId="0" fillId="0" borderId="18" xfId="0" applyBorder="1" applyAlignment="1" quotePrefix="1">
      <alignment horizontal="right" wrapText="1"/>
    </xf>
    <xf numFmtId="169" fontId="0" fillId="35" borderId="18" xfId="42" applyNumberFormat="1" applyFont="1" applyFill="1" applyBorder="1" applyAlignment="1" applyProtection="1">
      <alignment/>
      <protection/>
    </xf>
    <xf numFmtId="0" fontId="58" fillId="0" borderId="18" xfId="0" applyFont="1" applyBorder="1" applyAlignment="1">
      <alignment horizontal="left"/>
    </xf>
    <xf numFmtId="0" fontId="0" fillId="0" borderId="18" xfId="0" applyBorder="1" applyAlignment="1">
      <alignment/>
    </xf>
    <xf numFmtId="0" fontId="58" fillId="0" borderId="18" xfId="0" applyFont="1" applyBorder="1" applyAlignment="1">
      <alignment/>
    </xf>
    <xf numFmtId="169" fontId="56" fillId="0" borderId="18" xfId="42" applyNumberFormat="1" applyFont="1" applyBorder="1" applyAlignment="1" applyProtection="1">
      <alignment/>
      <protection/>
    </xf>
    <xf numFmtId="0" fontId="0" fillId="37" borderId="18" xfId="0" applyFill="1" applyBorder="1" applyAlignment="1">
      <alignment/>
    </xf>
    <xf numFmtId="169" fontId="0" fillId="37" borderId="18" xfId="42" applyNumberFormat="1" applyFont="1" applyFill="1" applyBorder="1" applyAlignment="1" applyProtection="1">
      <alignment/>
      <protection/>
    </xf>
    <xf numFmtId="0" fontId="0" fillId="37" borderId="18" xfId="0" applyFill="1" applyBorder="1" applyAlignment="1">
      <alignment horizontal="right" wrapText="1"/>
    </xf>
    <xf numFmtId="0" fontId="0" fillId="37" borderId="18" xfId="0" applyFill="1" applyBorder="1" applyAlignment="1">
      <alignment wrapText="1"/>
    </xf>
    <xf numFmtId="0" fontId="0" fillId="37" borderId="0" xfId="0" applyFill="1" applyAlignment="1">
      <alignment/>
    </xf>
    <xf numFmtId="169" fontId="0" fillId="0" borderId="18" xfId="42" applyNumberFormat="1" applyFont="1" applyBorder="1" applyAlignment="1" applyProtection="1">
      <alignment horizontal="right" wrapText="1"/>
      <protection/>
    </xf>
    <xf numFmtId="169" fontId="0" fillId="0" borderId="18" xfId="42" applyNumberFormat="1" applyFont="1" applyBorder="1" applyAlignment="1" applyProtection="1">
      <alignment wrapText="1"/>
      <protection/>
    </xf>
    <xf numFmtId="10" fontId="0" fillId="0" borderId="18" xfId="57" applyNumberFormat="1" applyFont="1" applyBorder="1" applyAlignment="1" applyProtection="1">
      <alignment/>
      <protection/>
    </xf>
    <xf numFmtId="169" fontId="0" fillId="0" borderId="18" xfId="42" applyNumberFormat="1" applyFont="1" applyBorder="1" applyAlignment="1" applyProtection="1">
      <alignment horizontal="left" wrapText="1"/>
      <protection/>
    </xf>
    <xf numFmtId="169" fontId="0" fillId="0" borderId="18" xfId="42" applyNumberFormat="1" applyFont="1" applyBorder="1" applyAlignment="1" applyProtection="1">
      <alignment horizontal="right"/>
      <protection/>
    </xf>
    <xf numFmtId="169" fontId="0" fillId="36" borderId="18" xfId="42" applyNumberFormat="1" applyFont="1" applyFill="1" applyBorder="1" applyAlignment="1" applyProtection="1">
      <alignment/>
      <protection/>
    </xf>
    <xf numFmtId="169" fontId="0" fillId="35" borderId="18" xfId="42" applyNumberFormat="1" applyFont="1" applyFill="1" applyBorder="1" applyAlignment="1" applyProtection="1">
      <alignment horizontal="right"/>
      <protection/>
    </xf>
    <xf numFmtId="169" fontId="0" fillId="0" borderId="0" xfId="42" applyNumberFormat="1" applyFont="1" applyAlignment="1" applyProtection="1">
      <alignment horizontal="right" wrapText="1"/>
      <protection/>
    </xf>
    <xf numFmtId="169" fontId="0" fillId="0" borderId="0" xfId="42" applyNumberFormat="1" applyFont="1" applyAlignment="1" applyProtection="1">
      <alignment wrapText="1"/>
      <protection/>
    </xf>
    <xf numFmtId="169" fontId="56" fillId="0" borderId="0" xfId="42" applyNumberFormat="1" applyFont="1" applyAlignment="1" applyProtection="1">
      <alignment/>
      <protection/>
    </xf>
    <xf numFmtId="10" fontId="39" fillId="0" borderId="0" xfId="57" applyNumberFormat="1" applyFont="1" applyAlignment="1" applyProtection="1">
      <alignment horizontal="right"/>
      <protection locked="0"/>
    </xf>
    <xf numFmtId="0" fontId="0" fillId="0" borderId="18" xfId="0" applyFont="1" applyBorder="1" applyAlignment="1">
      <alignment wrapText="1"/>
    </xf>
    <xf numFmtId="0" fontId="0" fillId="37" borderId="18" xfId="0" applyFont="1" applyFill="1" applyBorder="1" applyAlignment="1">
      <alignment/>
    </xf>
    <xf numFmtId="0" fontId="0" fillId="36" borderId="18" xfId="0" applyFont="1" applyFill="1" applyBorder="1" applyAlignment="1">
      <alignment/>
    </xf>
    <xf numFmtId="169" fontId="56" fillId="36" borderId="18" xfId="42" applyNumberFormat="1" applyFont="1" applyFill="1" applyBorder="1" applyAlignment="1" applyProtection="1">
      <alignment/>
      <protection/>
    </xf>
    <xf numFmtId="174" fontId="0" fillId="36" borderId="0" xfId="57" applyNumberFormat="1" applyFont="1" applyFill="1" applyAlignment="1" applyProtection="1">
      <alignment/>
      <protection/>
    </xf>
    <xf numFmtId="9" fontId="0" fillId="36" borderId="0" xfId="57" applyFont="1" applyFill="1" applyAlignment="1" applyProtection="1">
      <alignment/>
      <protection/>
    </xf>
    <xf numFmtId="169" fontId="0" fillId="36" borderId="0" xfId="42" applyNumberFormat="1" applyFont="1" applyFill="1" applyAlignment="1" applyProtection="1">
      <alignment/>
      <protection/>
    </xf>
    <xf numFmtId="169" fontId="0" fillId="0" borderId="18" xfId="42" applyNumberFormat="1" applyFont="1" applyBorder="1" applyAlignment="1">
      <alignment/>
      <protection locked="0"/>
    </xf>
    <xf numFmtId="0" fontId="0" fillId="0" borderId="0" xfId="0" applyFill="1" applyAlignment="1">
      <alignment horizontal="center"/>
    </xf>
    <xf numFmtId="0" fontId="54" fillId="0" borderId="29" xfId="0" applyFont="1" applyFill="1" applyBorder="1" applyAlignment="1">
      <alignment horizontal="center"/>
    </xf>
    <xf numFmtId="0" fontId="54" fillId="0" borderId="0" xfId="0" applyFont="1" applyFill="1" applyAlignment="1">
      <alignment horizontal="center"/>
    </xf>
    <xf numFmtId="0" fontId="59" fillId="0" borderId="29" xfId="0" applyFont="1" applyFill="1" applyBorder="1" applyAlignment="1">
      <alignment horizontal="center"/>
    </xf>
    <xf numFmtId="0" fontId="59" fillId="0" borderId="0" xfId="0" applyFont="1" applyFill="1" applyAlignment="1">
      <alignment horizontal="center"/>
    </xf>
    <xf numFmtId="44" fontId="0" fillId="0" borderId="0" xfId="44" applyFont="1" applyFill="1" applyAlignment="1" applyProtection="1">
      <alignment horizontal="center"/>
      <protection/>
    </xf>
    <xf numFmtId="44" fontId="54" fillId="0" borderId="30" xfId="44" applyFont="1" applyFill="1" applyBorder="1" applyAlignment="1" applyProtection="1">
      <alignment horizontal="center"/>
      <protection/>
    </xf>
    <xf numFmtId="44" fontId="54" fillId="0" borderId="0" xfId="44" applyFont="1" applyFill="1" applyAlignment="1" applyProtection="1">
      <alignment horizontal="center"/>
      <protection/>
    </xf>
    <xf numFmtId="44" fontId="59" fillId="0" borderId="30" xfId="0" applyNumberFormat="1" applyFont="1" applyFill="1" applyBorder="1" applyAlignment="1">
      <alignment horizontal="center"/>
    </xf>
    <xf numFmtId="44" fontId="54" fillId="0" borderId="0" xfId="0" applyNumberFormat="1" applyFont="1" applyFill="1" applyAlignment="1">
      <alignment horizontal="center"/>
    </xf>
    <xf numFmtId="44" fontId="59" fillId="0" borderId="31" xfId="0" applyNumberFormat="1" applyFont="1" applyFill="1" applyBorder="1" applyAlignment="1">
      <alignment horizontal="center"/>
    </xf>
    <xf numFmtId="0" fontId="0" fillId="0" borderId="0" xfId="0" applyFill="1" applyAlignment="1">
      <alignment horizontal="center" wrapText="1"/>
    </xf>
    <xf numFmtId="0" fontId="60" fillId="0" borderId="0" xfId="0" applyFont="1" applyFill="1" applyBorder="1" applyAlignment="1">
      <alignment horizontal="center"/>
    </xf>
    <xf numFmtId="44" fontId="54" fillId="0" borderId="0" xfId="0" applyNumberFormat="1" applyFont="1" applyFill="1" applyBorder="1" applyAlignment="1">
      <alignment horizontal="center"/>
    </xf>
    <xf numFmtId="0" fontId="0" fillId="0" borderId="0" xfId="0" applyAlignment="1">
      <alignment horizontal="center"/>
    </xf>
    <xf numFmtId="176" fontId="0" fillId="36" borderId="18" xfId="57" applyNumberFormat="1" applyFont="1" applyFill="1" applyBorder="1" applyAlignment="1">
      <alignment horizontal="right"/>
      <protection locked="0"/>
    </xf>
    <xf numFmtId="37" fontId="0" fillId="36" borderId="32" xfId="42" applyNumberFormat="1" applyFont="1" applyFill="1" applyBorder="1" applyAlignment="1">
      <alignment/>
      <protection locked="0"/>
    </xf>
    <xf numFmtId="37" fontId="8" fillId="36" borderId="18" xfId="42" applyNumberFormat="1" applyFont="1" applyFill="1" applyBorder="1" applyAlignment="1">
      <alignment horizontal="left"/>
      <protection locked="0"/>
    </xf>
    <xf numFmtId="37" fontId="0" fillId="36" borderId="18" xfId="42" applyNumberFormat="1" applyFont="1" applyFill="1" applyBorder="1" applyAlignment="1">
      <alignment horizontal="center"/>
      <protection locked="0"/>
    </xf>
    <xf numFmtId="37" fontId="0" fillId="36" borderId="22" xfId="42" applyNumberFormat="1" applyFont="1" applyFill="1" applyBorder="1" applyAlignment="1">
      <alignment/>
      <protection locked="0"/>
    </xf>
    <xf numFmtId="37" fontId="0" fillId="36" borderId="33" xfId="42" applyNumberFormat="1" applyFont="1" applyFill="1" applyBorder="1" applyAlignment="1">
      <alignment/>
      <protection locked="0"/>
    </xf>
    <xf numFmtId="169" fontId="39" fillId="0" borderId="0" xfId="42" applyNumberFormat="1" applyFont="1" applyFill="1" applyBorder="1" applyAlignment="1">
      <alignment horizontal="center"/>
      <protection locked="0"/>
    </xf>
    <xf numFmtId="169" fontId="60" fillId="0" borderId="0" xfId="42" applyNumberFormat="1" applyFont="1" applyFill="1" applyBorder="1" applyAlignment="1">
      <alignment horizontal="center"/>
      <protection locked="0"/>
    </xf>
    <xf numFmtId="169" fontId="0" fillId="0" borderId="0" xfId="42" applyNumberFormat="1" applyFont="1" applyFill="1" applyBorder="1" applyAlignment="1">
      <alignment horizontal="center"/>
      <protection locked="0"/>
    </xf>
    <xf numFmtId="169" fontId="0" fillId="36" borderId="0" xfId="42" applyNumberFormat="1" applyFont="1" applyFill="1" applyBorder="1" applyAlignment="1">
      <alignment/>
      <protection locked="0"/>
    </xf>
    <xf numFmtId="169" fontId="0" fillId="0" borderId="0" xfId="42" applyNumberFormat="1" applyFont="1" applyBorder="1" applyAlignment="1">
      <alignment/>
      <protection locked="0"/>
    </xf>
    <xf numFmtId="169" fontId="56" fillId="0" borderId="0" xfId="42" applyNumberFormat="1" applyFont="1" applyFill="1" applyBorder="1" applyAlignment="1">
      <alignment horizontal="center"/>
      <protection locked="0"/>
    </xf>
    <xf numFmtId="37" fontId="0" fillId="36" borderId="34" xfId="0" applyNumberFormat="1" applyFill="1" applyBorder="1" applyAlignment="1">
      <alignment horizontal="right" wrapText="1"/>
    </xf>
    <xf numFmtId="37" fontId="0" fillId="36" borderId="0" xfId="0" applyNumberFormat="1" applyFill="1" applyBorder="1" applyAlignment="1">
      <alignment horizontal="right" wrapText="1"/>
    </xf>
    <xf numFmtId="169" fontId="9" fillId="0" borderId="0" xfId="42" applyNumberFormat="1" applyFont="1" applyFill="1" applyBorder="1" applyAlignment="1">
      <alignment horizontal="center"/>
      <protection locked="0"/>
    </xf>
    <xf numFmtId="176" fontId="11" fillId="36" borderId="18" xfId="57" applyNumberFormat="1" applyFont="1" applyFill="1" applyBorder="1" applyAlignment="1">
      <alignment/>
      <protection locked="0"/>
    </xf>
    <xf numFmtId="0" fontId="0" fillId="36" borderId="18" xfId="0" applyFont="1" applyFill="1" applyBorder="1" applyAlignment="1">
      <alignment horizontal="right"/>
    </xf>
    <xf numFmtId="0" fontId="0" fillId="0" borderId="0" xfId="0" applyFont="1" applyAlignment="1">
      <alignment horizontal="right"/>
    </xf>
    <xf numFmtId="0" fontId="0" fillId="0" borderId="18" xfId="0" applyBorder="1" applyAlignment="1">
      <alignment horizontal="right"/>
    </xf>
    <xf numFmtId="169" fontId="0" fillId="36" borderId="18" xfId="42" applyNumberFormat="1" applyFont="1" applyFill="1" applyBorder="1" applyAlignment="1">
      <alignment/>
      <protection locked="0"/>
    </xf>
    <xf numFmtId="44" fontId="0" fillId="0" borderId="31" xfId="44" applyFont="1" applyFill="1" applyBorder="1" applyAlignment="1" applyProtection="1">
      <alignment horizontal="center"/>
      <protection/>
    </xf>
    <xf numFmtId="44" fontId="54" fillId="0" borderId="31" xfId="44" applyFont="1" applyFill="1" applyBorder="1" applyAlignment="1" applyProtection="1">
      <alignment horizontal="center"/>
      <protection/>
    </xf>
    <xf numFmtId="44" fontId="54" fillId="0" borderId="31" xfId="0" applyNumberFormat="1" applyFont="1" applyFill="1" applyBorder="1" applyAlignment="1">
      <alignment horizontal="center"/>
    </xf>
    <xf numFmtId="0" fontId="0" fillId="0" borderId="30" xfId="0" applyFill="1" applyBorder="1" applyAlignment="1">
      <alignment horizontal="center"/>
    </xf>
    <xf numFmtId="0" fontId="0" fillId="0" borderId="35" xfId="0" applyFill="1" applyBorder="1" applyAlignment="1">
      <alignment horizontal="center" wrapText="1"/>
    </xf>
    <xf numFmtId="0" fontId="0" fillId="0" borderId="31" xfId="0" applyFill="1" applyBorder="1" applyAlignment="1">
      <alignment horizontal="center"/>
    </xf>
    <xf numFmtId="0" fontId="0" fillId="0" borderId="35" xfId="0" applyFill="1" applyBorder="1" applyAlignment="1">
      <alignment horizontal="center"/>
    </xf>
    <xf numFmtId="44" fontId="54" fillId="0" borderId="35" xfId="44" applyFont="1" applyFill="1" applyBorder="1" applyAlignment="1" applyProtection="1">
      <alignment horizontal="center"/>
      <protection/>
    </xf>
    <xf numFmtId="44" fontId="59" fillId="0" borderId="35" xfId="0" applyNumberFormat="1" applyFont="1" applyFill="1" applyBorder="1" applyAlignment="1">
      <alignment horizontal="center"/>
    </xf>
    <xf numFmtId="44" fontId="54" fillId="0" borderId="29" xfId="0" applyNumberFormat="1" applyFont="1" applyFill="1" applyBorder="1" applyAlignment="1">
      <alignment horizontal="center"/>
    </xf>
    <xf numFmtId="44" fontId="0" fillId="0" borderId="0" xfId="0" applyNumberFormat="1" applyFill="1" applyAlignment="1">
      <alignment horizontal="center"/>
    </xf>
    <xf numFmtId="0" fontId="58" fillId="0" borderId="0" xfId="0" applyFont="1" applyFill="1" applyAlignment="1">
      <alignment horizontal="left"/>
    </xf>
    <xf numFmtId="0" fontId="0" fillId="0" borderId="0" xfId="0" applyFill="1" applyAlignment="1">
      <alignment horizontal="left"/>
    </xf>
    <xf numFmtId="37" fontId="0" fillId="36" borderId="0" xfId="42" applyNumberFormat="1" applyFont="1" applyFill="1" applyAlignment="1">
      <alignment/>
      <protection locked="0"/>
    </xf>
    <xf numFmtId="169" fontId="0" fillId="0" borderId="0" xfId="0" applyNumberFormat="1" applyAlignment="1">
      <alignment wrapText="1"/>
    </xf>
    <xf numFmtId="169" fontId="0" fillId="35" borderId="18" xfId="42" applyNumberFormat="1" applyFont="1" applyFill="1" applyBorder="1" applyAlignment="1" applyProtection="1">
      <alignment/>
      <protection/>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Fill="1" applyAlignment="1">
      <alignment horizontal="right" wrapText="1"/>
    </xf>
    <xf numFmtId="0" fontId="61" fillId="0" borderId="36" xfId="0" applyFont="1" applyBorder="1" applyAlignment="1">
      <alignment wrapText="1"/>
    </xf>
    <xf numFmtId="0" fontId="61" fillId="0" borderId="37" xfId="0" applyFont="1" applyBorder="1" applyAlignment="1">
      <alignment wrapText="1"/>
    </xf>
    <xf numFmtId="3" fontId="6" fillId="0" borderId="23" xfId="0" applyNumberFormat="1"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3" xfId="0" applyFont="1" applyBorder="1" applyAlignment="1">
      <alignment horizontal="center"/>
    </xf>
    <xf numFmtId="0" fontId="2" fillId="38" borderId="10" xfId="0" applyNumberFormat="1" applyFont="1" applyFill="1" applyBorder="1" applyAlignment="1" applyProtection="1">
      <alignment horizontal="left" vertical="center" wrapText="1"/>
      <protection/>
    </xf>
    <xf numFmtId="0" fontId="5" fillId="38" borderId="10" xfId="0" applyNumberFormat="1" applyFont="1" applyFill="1" applyBorder="1" applyAlignment="1" applyProtection="1">
      <alignment horizontal="left" vertical="center" wrapText="1"/>
      <protection/>
    </xf>
    <xf numFmtId="0" fontId="2" fillId="34" borderId="10"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E0"/>
      <rgbColor rgb="00D3D3D3"/>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123825</xdr:rowOff>
    </xdr:from>
    <xdr:to>
      <xdr:col>0</xdr:col>
      <xdr:colOff>9715500</xdr:colOff>
      <xdr:row>70</xdr:row>
      <xdr:rowOff>66675</xdr:rowOff>
    </xdr:to>
    <xdr:sp>
      <xdr:nvSpPr>
        <xdr:cNvPr id="1" name="TextBox 1"/>
        <xdr:cNvSpPr txBox="1">
          <a:spLocks noChangeArrowheads="1"/>
        </xdr:cNvSpPr>
      </xdr:nvSpPr>
      <xdr:spPr>
        <a:xfrm>
          <a:off x="342900" y="285750"/>
          <a:ext cx="9372600" cy="11115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Homestead At Carrollton
</a:t>
          </a:r>
          <a:r>
            <a:rPr lang="en-US" cap="none" sz="1100" b="0" i="0" u="none" baseline="0">
              <a:solidFill>
                <a:srgbClr val="000000"/>
              </a:solidFill>
              <a:latin typeface="Calibri"/>
              <a:ea typeface="Calibri"/>
              <a:cs typeface="Calibri"/>
            </a:rPr>
            <a:t>Cash Flow Analysis For The Coming Twelve Months
</a:t>
          </a:r>
          <a:r>
            <a:rPr lang="en-US" cap="none" sz="1100" b="0" i="0" u="none" baseline="0">
              <a:solidFill>
                <a:srgbClr val="000000"/>
              </a:solidFill>
              <a:latin typeface="Calibri"/>
              <a:ea typeface="Calibri"/>
              <a:cs typeface="Calibri"/>
            </a:rPr>
            <a:t>Based on Current Spending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wanted to do a cash flow analysis of the next twelve months to see exactly where we stand in regards to present cash and how much if any, we will need to raise assessments, should it be necessary to do so.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adding the July 2011 expenses to the December 2010 expenses and subtracting the June 2011 expenses.  I get exactly what was spent over the last twelve months. Taking out depreciation, which is a non cash item, I can attempt to make rational assumptions about the coming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course we should not overlook the meaning of the word assume – (makes an </a:t>
          </a:r>
          <a:r>
            <a:rPr lang="en-US" cap="none" sz="1100" b="0" i="0" u="sng" baseline="0">
              <a:solidFill>
                <a:srgbClr val="000000"/>
              </a:solidFill>
              <a:latin typeface="Calibri"/>
              <a:ea typeface="Calibri"/>
              <a:cs typeface="Calibri"/>
            </a:rPr>
            <a:t>ass</a:t>
          </a:r>
          <a:r>
            <a:rPr lang="en-US" cap="none" sz="1100" b="0" i="0" u="none" baseline="0">
              <a:solidFill>
                <a:srgbClr val="000000"/>
              </a:solidFill>
              <a:latin typeface="Calibri"/>
              <a:ea typeface="Calibri"/>
              <a:cs typeface="Calibri"/>
            </a:rPr>
            <a:t> of </a:t>
          </a:r>
          <a:r>
            <a:rPr lang="en-US" cap="none" sz="1100" b="0" i="0" u="sng" baseline="0">
              <a:solidFill>
                <a:srgbClr val="000000"/>
              </a:solidFill>
              <a:latin typeface="Calibri"/>
              <a:ea typeface="Calibri"/>
              <a:cs typeface="Calibri"/>
            </a:rPr>
            <a:t>u</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me</a:t>
          </a:r>
          <a:r>
            <a:rPr lang="en-US" cap="none" sz="1100" b="0" i="0" u="none" baseline="0">
              <a:solidFill>
                <a:srgbClr val="000000"/>
              </a:solidFill>
              <a:latin typeface="Calibri"/>
              <a:ea typeface="Calibri"/>
              <a:cs typeface="Calibri"/>
            </a:rPr>
            <a:t>)  Never the less, assumptions are as follows: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Cash 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Yearly assessments of 327,256.76 we know will not all turn to cash – some will end in Accounts Receivable and defaults.  Also new legislation will hamper aggressive collection.  Since cash is the life blood of all organizations we must monitor this constantly.  Home sales could also slow down collection. Lets assume that 10% of the next twelve months of assessment will not convert to cash over that period.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Also 2,042.00 or approximately 25,000 is currently being set aside as reserve funds.
</a:t>
          </a:r>
          <a:r>
            <a:rPr lang="en-US" cap="none" sz="1100" b="0" i="0" u="none" baseline="0">
              <a:solidFill>
                <a:srgbClr val="000000"/>
              </a:solidFill>
              <a:latin typeface="Calibri"/>
              <a:ea typeface="Calibri"/>
              <a:cs typeface="Calibri"/>
            </a:rPr>
            <a:t>This comes off first.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Leaves 269,532 to cover expenses for the next twelve months.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Cash Out: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Capital Expenditures will be paid out of excess fund balances as it is being done now and is not part of this equasion..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Landscape Maintenance and Water will remain the same as it was for the last twelve months.  Greens still need plenty of work. (Major landscape costs were out of fund balance not operating cash.)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Management fees are running 25,000 and 26,300 yearly – 16% of assessments.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gives us a total outgo of 231,309 of Operating Expenses and Admin. Expenses of 87,405 for a total outgo of 318,714.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Thus we have a short fall of 56,400.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does not mean that we will have a loss next year, Quite the contrary,  add back in the 33,000 anticipated in cash shortfall and the 25,000 of fund set aside and we have a book gain of 1,600.00.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Also, bear in mind that I am a latecomer to the board and do not have the everyday working knowledge that you have.  If you feel that any of my assumptions are wrong – please feel free to let me know. Perhaps there are ‘one time’ cost in last years statements that I am unaware of.  This is an area where I would love to have someone say, “Ed you are wrong,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last time I did a cash flow analysis was in April and I was looking more at the over collected funds available to us and not the everyday operating cash flow.  And quite frankly, ‘fund accounting’ was something new to 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question anything.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Best Regards,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22</xdr:row>
      <xdr:rowOff>85725</xdr:rowOff>
    </xdr:from>
    <xdr:to>
      <xdr:col>10</xdr:col>
      <xdr:colOff>676275</xdr:colOff>
      <xdr:row>245</xdr:row>
      <xdr:rowOff>133350</xdr:rowOff>
    </xdr:to>
    <xdr:sp>
      <xdr:nvSpPr>
        <xdr:cNvPr id="1" name="TextBox 1"/>
        <xdr:cNvSpPr txBox="1">
          <a:spLocks noChangeArrowheads="1"/>
        </xdr:cNvSpPr>
      </xdr:nvSpPr>
      <xdr:spPr>
        <a:xfrm>
          <a:off x="1057275" y="5000625"/>
          <a:ext cx="9067800" cy="36156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Original Message -----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 Ross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Ty Albright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Thursday, September 29, 2011 4:51 PM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RE: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Attached is the spreadsheet.  I corrected a couple discrepancies and the total columns should be accurate and working now.  Let me know if you have questions with this attachment.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Matthew Ross
</a:t>
          </a:r>
          <a:r>
            <a:rPr lang="en-US" cap="none" sz="1100" b="0" i="0" u="none" baseline="0">
              <a:solidFill>
                <a:srgbClr val="000000"/>
              </a:solidFill>
              <a:latin typeface="Calibri"/>
              <a:ea typeface="Calibri"/>
              <a:cs typeface="Calibri"/>
            </a:rPr>
            <a:t>Garden Manager
</a:t>
          </a:r>
          <a:r>
            <a:rPr lang="en-US" cap="none" sz="1100" b="0" i="0" u="none" baseline="0">
              <a:solidFill>
                <a:srgbClr val="000000"/>
              </a:solidFill>
              <a:latin typeface="Calibri"/>
              <a:ea typeface="Calibri"/>
              <a:cs typeface="Calibri"/>
            </a:rPr>
            <a:t>Southern Botanical, Inc.
</a:t>
          </a:r>
          <a:r>
            <a:rPr lang="en-US" cap="none" sz="1100" b="0" i="0" u="none" baseline="0">
              <a:solidFill>
                <a:srgbClr val="000000"/>
              </a:solidFill>
              <a:latin typeface="Calibri"/>
              <a:ea typeface="Calibri"/>
              <a:cs typeface="Calibri"/>
            </a:rPr>
            <a:t>P. 214.366.2103
</a:t>
          </a:r>
          <a:r>
            <a:rPr lang="en-US" cap="none" sz="1100" b="0" i="0" u="none" baseline="0">
              <a:solidFill>
                <a:srgbClr val="000000"/>
              </a:solidFill>
              <a:latin typeface="Calibri"/>
              <a:ea typeface="Calibri"/>
              <a:cs typeface="Calibri"/>
            </a:rPr>
            <a:t>F. 972.231.3375
</a:t>
          </a:r>
          <a:r>
            <a:rPr lang="en-US" cap="none" sz="1100" b="0" i="0" u="none" baseline="0">
              <a:solidFill>
                <a:srgbClr val="000000"/>
              </a:solidFill>
              <a:latin typeface="Calibri"/>
              <a:ea typeface="Calibri"/>
              <a:cs typeface="Calibri"/>
            </a:rPr>
            <a:t>After Hours Emergency 214.786.5650
</a:t>
          </a:r>
          <a:r>
            <a:rPr lang="en-US" cap="none" sz="1100" b="0" i="0" u="sng" baseline="0">
              <a:solidFill>
                <a:srgbClr val="000000"/>
              </a:solidFill>
              <a:latin typeface="Calibri"/>
              <a:ea typeface="Calibri"/>
              <a:cs typeface="Calibri"/>
            </a:rPr>
            <a:t>www.southernbotanical.com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matthew.ross@southernbotanical.com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CONFIDENTIALITY NOTICE
</a:t>
          </a:r>
          <a:r>
            <a:rPr lang="en-US" cap="none" sz="1100" b="0" i="0" u="none" baseline="0">
              <a:solidFill>
                <a:srgbClr val="000000"/>
              </a:solidFill>
              <a:latin typeface="Calibri"/>
              <a:ea typeface="Calibri"/>
              <a:cs typeface="Calibri"/>
            </a:rPr>
            <a:t>This electronic mail transmission is confidential, may be privileged and should be read or retained only by the intended recipient. If you have received this transmission in error, please immediately notify the sender and delete it from your system.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Ty Albright [mailto:tmalbright@verizon.net]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Thursday, September 29, 2011 8:52 AM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Matt Ross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Re: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columns in the spreadsheet do not work.  Can you please take a look and resend - I need to make sure I understand what you are recommending.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Albright
</a:t>
          </a:r>
          <a:r>
            <a:rPr lang="en-US" cap="none" sz="1100" b="0" i="0" u="sng" baseline="0">
              <a:solidFill>
                <a:srgbClr val="000000"/>
              </a:solidFill>
              <a:latin typeface="Calibri"/>
              <a:ea typeface="Calibri"/>
              <a:cs typeface="Calibri"/>
            </a:rPr>
            <a:t>tmalbright@verizon.net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Original Message -----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 Ross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Ty Albright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Cc:</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HOA Board Rusty Nejdl Nejdl</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HOA Board Edwin Skelton</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HOA Board David Gatz</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HOA Administrator</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Tommy Silvers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Friday, September 23, 2011 2:26 PM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RE: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Attached is a spreadsheet for the 2012 recommended budget numbers.  It includes all items previously discussed along with the contracted maintenance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the irrigation repair budget based on historical data (8/1/10 – 7/31/11) is not included in the annual budget number.  The number includes numerous repairs discovered during the start of our service; since previous history for the property and knowledge of how long repairs have been needed, the first year of repairs is often higher than what is recommended to budget.  That number also includes modifications beyond necessary repairs.  The irrigation repair budget should reflect repairs based for normal wear and tear of the system.  Irrigation repair budget based on our recommended 10-15% of contract value reflects this and is included in the annual total.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also placed items beyond the contract cost in recommended quarters.  Items such as ET controllers and mulch can move to other quarters if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review the spreadsheet and contact me if you have questions.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Have a great weekend,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Matthew Ross
</a:t>
          </a:r>
          <a:r>
            <a:rPr lang="en-US" cap="none" sz="1100" b="0" i="0" u="none" baseline="0">
              <a:solidFill>
                <a:srgbClr val="000000"/>
              </a:solidFill>
              <a:latin typeface="Calibri"/>
              <a:ea typeface="Calibri"/>
              <a:cs typeface="Calibri"/>
            </a:rPr>
            <a:t>Garden Manager
</a:t>
          </a:r>
          <a:r>
            <a:rPr lang="en-US" cap="none" sz="1100" b="0" i="0" u="none" baseline="0">
              <a:solidFill>
                <a:srgbClr val="000000"/>
              </a:solidFill>
              <a:latin typeface="Calibri"/>
              <a:ea typeface="Calibri"/>
              <a:cs typeface="Calibri"/>
            </a:rPr>
            <a:t>Southern Botanical, Inc.
</a:t>
          </a:r>
          <a:r>
            <a:rPr lang="en-US" cap="none" sz="1100" b="0" i="0" u="none" baseline="0">
              <a:solidFill>
                <a:srgbClr val="000000"/>
              </a:solidFill>
              <a:latin typeface="Calibri"/>
              <a:ea typeface="Calibri"/>
              <a:cs typeface="Calibri"/>
            </a:rPr>
            <a:t>P. 214.366.2103
</a:t>
          </a:r>
          <a:r>
            <a:rPr lang="en-US" cap="none" sz="1100" b="0" i="0" u="none" baseline="0">
              <a:solidFill>
                <a:srgbClr val="000000"/>
              </a:solidFill>
              <a:latin typeface="Calibri"/>
              <a:ea typeface="Calibri"/>
              <a:cs typeface="Calibri"/>
            </a:rPr>
            <a:t>F. 972.231.3375
</a:t>
          </a:r>
          <a:r>
            <a:rPr lang="en-US" cap="none" sz="1100" b="0" i="0" u="none" baseline="0">
              <a:solidFill>
                <a:srgbClr val="000000"/>
              </a:solidFill>
              <a:latin typeface="Calibri"/>
              <a:ea typeface="Calibri"/>
              <a:cs typeface="Calibri"/>
            </a:rPr>
            <a:t>After Hours Emergency 214.786.5650
</a:t>
          </a:r>
          <a:r>
            <a:rPr lang="en-US" cap="none" sz="1100" b="0" i="0" u="sng" baseline="0">
              <a:solidFill>
                <a:srgbClr val="000000"/>
              </a:solidFill>
              <a:latin typeface="Calibri"/>
              <a:ea typeface="Calibri"/>
              <a:cs typeface="Calibri"/>
            </a:rPr>
            <a:t>www.southernbotanical.com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matthew.ross@southernbotanical.com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CONFIDENTIALITY NOTICE
</a:t>
          </a:r>
          <a:r>
            <a:rPr lang="en-US" cap="none" sz="1100" b="0" i="0" u="none" baseline="0">
              <a:solidFill>
                <a:srgbClr val="000000"/>
              </a:solidFill>
              <a:latin typeface="Calibri"/>
              <a:ea typeface="Calibri"/>
              <a:cs typeface="Calibri"/>
            </a:rPr>
            <a:t>This electronic mail transmission is confidential, may be privileged and should be read or retained only by the intended recipient. If you have received this transmission in error, please immediately notify the sender and delete it from your system.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Ty Albright [mailto:tmalbright@verizon.net]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Sunday, September 11, 2011 1:39 PM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Matt Ross
</a:t>
          </a:r>
          <a:r>
            <a:rPr lang="en-US" cap="none" sz="1100" b="1" i="0" u="none" baseline="0">
              <a:solidFill>
                <a:srgbClr val="000000"/>
              </a:solidFill>
              <a:latin typeface="Calibri"/>
              <a:ea typeface="Calibri"/>
              <a:cs typeface="Calibri"/>
            </a:rPr>
            <a:t>Cc:</a:t>
          </a:r>
          <a:r>
            <a:rPr lang="en-US" cap="none" sz="1100" b="0" i="0" u="none" baseline="0">
              <a:solidFill>
                <a:srgbClr val="000000"/>
              </a:solidFill>
              <a:latin typeface="Calibri"/>
              <a:ea typeface="Calibri"/>
              <a:cs typeface="Calibri"/>
            </a:rPr>
            <a:t> HOA Board Rusty Nejdl Nejdl; HOA Board Edwin Skelton; HOA Board David Gatz; HOA Administrator; Tommy Silvers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Fw: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are trying to finalize our 2012 budget.  This is why we have been asking so many questions - thanks for your responses to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want to make sure I'm not double dipping.  Below you detail items which are recommended for 2012.  I need to understand what is included as part of our service contract with you, and what is being proposed as "extra".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Can you send me a simple excel spreadsheet that details the following on a Quarterly basis: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Amounts due you pursuant to the terms of our service contract with you.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All other amounts - please detail the line items - over and above the service contract - this would include irrigation repairs (please base the number on historical experience) - and it would include the items you recommend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Albright
</a:t>
          </a:r>
          <a:r>
            <a:rPr lang="en-US" cap="none" sz="1100" b="0" i="0" u="sng" baseline="0">
              <a:solidFill>
                <a:srgbClr val="000000"/>
              </a:solidFill>
              <a:latin typeface="Calibri"/>
              <a:ea typeface="Calibri"/>
              <a:cs typeface="Calibri"/>
            </a:rPr>
            <a:t>tmalbright@verizon.net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Original Message -----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 Ross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tmalbright@verizon.net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Cc:</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Tommy.Silvers@southernbotanical.com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Wednesday, August 10, 2011 3:11 PM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RE: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you will find estimate numbers for the items previously discussed.  Some budgets are hard to predict since they are controlled by factors out of our control (wear and tear on irrigation; natural factors such as insect/disease infestations).  From past experience over the years we have learned to base budgets for irrigation repairs and pest control from percentages of the contracted price; some years you will come under that number while other years you will be over.  Please review items below and contact me if you have questions.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Irrigation repairs - $7,700 - $11,400 – This range is 10-12% of the annual contract price.  I looked back over the cost of repairs for the previous year and noticed that it was under the 10% range for the past year This excludes the irrigation repairs made from the initial inspection since they included recommended adjustments and not only urgent repairs.  Plus the history of the system was unknown, we did not know how long the system was in that condition before our contract term.
</a:t>
          </a:r>
          <a:r>
            <a:rPr lang="en-US" cap="none" sz="1100" b="0" i="0" u="none" baseline="0">
              <a:solidFill>
                <a:srgbClr val="000000"/>
              </a:solidFill>
              <a:latin typeface="Calibri"/>
              <a:ea typeface="Calibri"/>
              <a:cs typeface="Calibri"/>
            </a:rPr>
            <a:t>·         Insect and disease control - $5,500 – $7,700 – This is roughly 7-10% of annual contract price.  This past year has been good so far as there has been no need for treatment thus far.
</a:t>
          </a:r>
          <a:r>
            <a:rPr lang="en-US" cap="none" sz="1100" b="0" i="0" u="none" baseline="0">
              <a:solidFill>
                <a:srgbClr val="000000"/>
              </a:solidFill>
              <a:latin typeface="Calibri"/>
              <a:ea typeface="Calibri"/>
              <a:cs typeface="Calibri"/>
            </a:rPr>
            <a:t>·         Mulch - $5,500 for 72 cu. yds. – Estimated that with current bed lines, 72 cu. yds. would be the maximum amount needed in a given year if annual topdressing is scheduled.
</a:t>
          </a:r>
          <a:r>
            <a:rPr lang="en-US" cap="none" sz="1100" b="0" i="0" u="none" baseline="0">
              <a:solidFill>
                <a:srgbClr val="000000"/>
              </a:solidFill>
              <a:latin typeface="Calibri"/>
              <a:ea typeface="Calibri"/>
              <a:cs typeface="Calibri"/>
            </a:rPr>
            <a:t>·         Upgrading irrigation controllers to ET controllers - $23,000 installation cost + $3,300 for annual subscription – This is a unique technology we would be glad to provide with more detail and provide a demonstration if needed.  Please review the link for general information.  </a:t>
          </a:r>
          <a:r>
            <a:rPr lang="en-US" cap="none" sz="1100" b="0" i="0" u="sng" baseline="0">
              <a:solidFill>
                <a:srgbClr val="000000"/>
              </a:solidFill>
              <a:latin typeface="Calibri"/>
              <a:ea typeface="Calibri"/>
              <a:cs typeface="Calibri"/>
            </a:rPr>
            <a:t>http://www.etwater.com/public/index.html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Annual perennial replacements - $2,700 – With most perennials, we have noticed on average 80% success rate in overwintering.  With the hardy plant selection installed and with a mild winter, this number will hopefully be higher.  To be safe I would budget for 20% replacements.
</a:t>
          </a:r>
          <a:r>
            <a:rPr lang="en-US" cap="none" sz="1100" b="0" i="0" u="none" baseline="0">
              <a:solidFill>
                <a:srgbClr val="000000"/>
              </a:solidFill>
              <a:latin typeface="Calibri"/>
              <a:ea typeface="Calibri"/>
              <a:cs typeface="Calibri"/>
            </a:rPr>
            <a:t>·         Tree replacements - $13,500 for recommended replacements plus $3,500 for optional replacements – The recommended replacements include items that leave voids in the landscape such as the live oaks at Primrose Park and areas that lost large wax myrtles.  The optional replacements are for items such as the few redbuds that were lost in the medians that did not make a large impact on the aesthetics of the landscape; I would recommend not replacing many of the trees in the same areas in some cases but we could discuss relocating to a different site nearby.  The budget is for large material and can also be discussed if we need to reduce size to reduce cost.  This number does not include the warranty maples that will be replaced at no extended cost to the community in the fall.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Sincerely,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Matthew Ross
</a:t>
          </a:r>
          <a:r>
            <a:rPr lang="en-US" cap="none" sz="1100" b="0" i="0" u="none" baseline="0">
              <a:solidFill>
                <a:srgbClr val="000000"/>
              </a:solidFill>
              <a:latin typeface="Calibri"/>
              <a:ea typeface="Calibri"/>
              <a:cs typeface="Calibri"/>
            </a:rPr>
            <a:t>Garden Manager
</a:t>
          </a:r>
          <a:r>
            <a:rPr lang="en-US" cap="none" sz="1100" b="0" i="0" u="none" baseline="0">
              <a:solidFill>
                <a:srgbClr val="000000"/>
              </a:solidFill>
              <a:latin typeface="Calibri"/>
              <a:ea typeface="Calibri"/>
              <a:cs typeface="Calibri"/>
            </a:rPr>
            <a:t>Southern Botanical, Inc.
</a:t>
          </a:r>
          <a:r>
            <a:rPr lang="en-US" cap="none" sz="1100" b="0" i="0" u="none" baseline="0">
              <a:solidFill>
                <a:srgbClr val="000000"/>
              </a:solidFill>
              <a:latin typeface="Calibri"/>
              <a:ea typeface="Calibri"/>
              <a:cs typeface="Calibri"/>
            </a:rPr>
            <a:t>P. 214.366.2103
</a:t>
          </a:r>
          <a:r>
            <a:rPr lang="en-US" cap="none" sz="1100" b="0" i="0" u="none" baseline="0">
              <a:solidFill>
                <a:srgbClr val="000000"/>
              </a:solidFill>
              <a:latin typeface="Calibri"/>
              <a:ea typeface="Calibri"/>
              <a:cs typeface="Calibri"/>
            </a:rPr>
            <a:t>F. 972.231.3375
</a:t>
          </a:r>
          <a:r>
            <a:rPr lang="en-US" cap="none" sz="1100" b="0" i="0" u="none" baseline="0">
              <a:solidFill>
                <a:srgbClr val="000000"/>
              </a:solidFill>
              <a:latin typeface="Calibri"/>
              <a:ea typeface="Calibri"/>
              <a:cs typeface="Calibri"/>
            </a:rPr>
            <a:t>After Hours Emergency 214.786.5650
</a:t>
          </a:r>
          <a:r>
            <a:rPr lang="en-US" cap="none" sz="1100" b="0" i="0" u="sng" baseline="0">
              <a:solidFill>
                <a:srgbClr val="000000"/>
              </a:solidFill>
              <a:latin typeface="Calibri"/>
              <a:ea typeface="Calibri"/>
              <a:cs typeface="Calibri"/>
            </a:rPr>
            <a:t>www.southernbotanical.com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matthew.ross@southernbotanical.com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CONFIDENTIALITY NOTICE
</a:t>
          </a:r>
          <a:r>
            <a:rPr lang="en-US" cap="none" sz="1100" b="0" i="0" u="none" baseline="0">
              <a:solidFill>
                <a:srgbClr val="000000"/>
              </a:solidFill>
              <a:latin typeface="Calibri"/>
              <a:ea typeface="Calibri"/>
              <a:cs typeface="Calibri"/>
            </a:rPr>
            <a:t>This electronic mail transmission is confidential, may be privileged and should be read or retained only by the intended recipient. If you have received this transmission in error, please immediately notify the sender and delete it from your system.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Matt Ross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Wednesday, July 13, 2011 6:21 PM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'Ty Albright'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RE: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I will work on budget numbers on typical landscape items that arise throughout the year along with other upgrades that have come up in past discussions.  So far here is list of items that we can look at:
</a:t>
          </a:r>
          <a:r>
            <a:rPr lang="en-US" cap="none" sz="1100" b="0" i="0" u="none" baseline="0">
              <a:solidFill>
                <a:srgbClr val="000000"/>
              </a:solidFill>
              <a:latin typeface="Calibri"/>
              <a:ea typeface="Calibri"/>
              <a:cs typeface="Calibri"/>
            </a:rPr>
            <a:t>·         Estimated budget for general irrigation repairs
</a:t>
          </a:r>
          <a:r>
            <a:rPr lang="en-US" cap="none" sz="1100" b="0" i="0" u="none" baseline="0">
              <a:solidFill>
                <a:srgbClr val="000000"/>
              </a:solidFill>
              <a:latin typeface="Calibri"/>
              <a:ea typeface="Calibri"/>
              <a:cs typeface="Calibri"/>
            </a:rPr>
            <a:t>·         Mulch
</a:t>
          </a:r>
          <a:r>
            <a:rPr lang="en-US" cap="none" sz="1100" b="0" i="0" u="none" baseline="0">
              <a:solidFill>
                <a:srgbClr val="000000"/>
              </a:solidFill>
              <a:latin typeface="Calibri"/>
              <a:ea typeface="Calibri"/>
              <a:cs typeface="Calibri"/>
            </a:rPr>
            <a:t>·         Tree replacements throughout the property
</a:t>
          </a:r>
          <a:r>
            <a:rPr lang="en-US" cap="none" sz="1100" b="0" i="0" u="none" baseline="0">
              <a:solidFill>
                <a:srgbClr val="000000"/>
              </a:solidFill>
              <a:latin typeface="Calibri"/>
              <a:ea typeface="Calibri"/>
              <a:cs typeface="Calibri"/>
            </a:rPr>
            <a:t>·         Upgrading controllers to uniform controllers with ET capability
</a:t>
          </a:r>
          <a:r>
            <a:rPr lang="en-US" cap="none" sz="1100" b="0" i="0" u="none" baseline="0">
              <a:solidFill>
                <a:srgbClr val="000000"/>
              </a:solidFill>
              <a:latin typeface="Calibri"/>
              <a:ea typeface="Calibri"/>
              <a:cs typeface="Calibri"/>
            </a:rPr>
            <a:t>·         Estimated budget for perennial replacements that do not grow out of dormancy
</a:t>
          </a:r>
          <a:r>
            <a:rPr lang="en-US" cap="none" sz="1100" b="0" i="0" u="none" baseline="0">
              <a:solidFill>
                <a:srgbClr val="000000"/>
              </a:solidFill>
              <a:latin typeface="Calibri"/>
              <a:ea typeface="Calibri"/>
              <a:cs typeface="Calibri"/>
            </a:rPr>
            <a:t>·         Estimated budget for lawn and ornamental pest control
</a:t>
          </a:r>
          <a:r>
            <a:rPr lang="en-US" cap="none" sz="1100" b="0" i="0" u="none" baseline="0">
              <a:solidFill>
                <a:srgbClr val="000000"/>
              </a:solidFill>
              <a:latin typeface="Calibri"/>
              <a:ea typeface="Calibri"/>
              <a:cs typeface="Calibri"/>
            </a:rPr>
            <a:t>
Let me know if you are interested in other upgrades or if I have overlook items.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Matthew Ross
</a:t>
          </a:r>
          <a:r>
            <a:rPr lang="en-US" cap="none" sz="1100" b="0" i="0" u="none" baseline="0">
              <a:solidFill>
                <a:srgbClr val="000000"/>
              </a:solidFill>
              <a:latin typeface="Calibri"/>
              <a:ea typeface="Calibri"/>
              <a:cs typeface="Calibri"/>
            </a:rPr>
            <a:t>Garden Manager
</a:t>
          </a:r>
          <a:r>
            <a:rPr lang="en-US" cap="none" sz="1100" b="0" i="0" u="none" baseline="0">
              <a:solidFill>
                <a:srgbClr val="000000"/>
              </a:solidFill>
              <a:latin typeface="Calibri"/>
              <a:ea typeface="Calibri"/>
              <a:cs typeface="Calibri"/>
            </a:rPr>
            <a:t>Southern Botanical, Inc.
</a:t>
          </a:r>
          <a:r>
            <a:rPr lang="en-US" cap="none" sz="1100" b="0" i="0" u="none" baseline="0">
              <a:solidFill>
                <a:srgbClr val="000000"/>
              </a:solidFill>
              <a:latin typeface="Calibri"/>
              <a:ea typeface="Calibri"/>
              <a:cs typeface="Calibri"/>
            </a:rPr>
            <a:t>P. 214.366.2103
</a:t>
          </a:r>
          <a:r>
            <a:rPr lang="en-US" cap="none" sz="1100" b="0" i="0" u="none" baseline="0">
              <a:solidFill>
                <a:srgbClr val="000000"/>
              </a:solidFill>
              <a:latin typeface="Calibri"/>
              <a:ea typeface="Calibri"/>
              <a:cs typeface="Calibri"/>
            </a:rPr>
            <a:t>F. 972.231.3375
</a:t>
          </a:r>
          <a:r>
            <a:rPr lang="en-US" cap="none" sz="1100" b="0" i="0" u="none" baseline="0">
              <a:solidFill>
                <a:srgbClr val="000000"/>
              </a:solidFill>
              <a:latin typeface="Calibri"/>
              <a:ea typeface="Calibri"/>
              <a:cs typeface="Calibri"/>
            </a:rPr>
            <a:t>After Hours Emergency 214.786.5650
</a:t>
          </a:r>
          <a:r>
            <a:rPr lang="en-US" cap="none" sz="1100" b="0" i="0" u="sng" baseline="0">
              <a:solidFill>
                <a:srgbClr val="000000"/>
              </a:solidFill>
              <a:latin typeface="Calibri"/>
              <a:ea typeface="Calibri"/>
              <a:cs typeface="Calibri"/>
            </a:rPr>
            <a:t>www.southernbotanical.com</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matthew.ross@southernbotanical.com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CONFIDENTIALITY NOTICE
</a:t>
          </a:r>
          <a:r>
            <a:rPr lang="en-US" cap="none" sz="1100" b="0" i="0" u="none" baseline="0">
              <a:solidFill>
                <a:srgbClr val="000000"/>
              </a:solidFill>
              <a:latin typeface="Calibri"/>
              <a:ea typeface="Calibri"/>
              <a:cs typeface="Calibri"/>
            </a:rPr>
            <a:t>This electronic mail transmission is confidential, may be privileged and should be read or retained only by the intended recipient. If you have received this transmission in error, please immediately notify the sender and delete it from your system.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From:</a:t>
          </a:r>
          <a:r>
            <a:rPr lang="en-US" cap="none" sz="1100" b="0" i="0" u="none" baseline="0">
              <a:solidFill>
                <a:srgbClr val="000000"/>
              </a:solidFill>
              <a:latin typeface="Calibri"/>
              <a:ea typeface="Calibri"/>
              <a:cs typeface="Calibri"/>
            </a:rPr>
            <a:t> Ty Albright [mailto:tmalbright@verizon.net] 
</a:t>
          </a:r>
          <a:r>
            <a:rPr lang="en-US" cap="none" sz="1100" b="1" i="0" u="none" baseline="0">
              <a:solidFill>
                <a:srgbClr val="000000"/>
              </a:solidFill>
              <a:latin typeface="Calibri"/>
              <a:ea typeface="Calibri"/>
              <a:cs typeface="Calibri"/>
            </a:rPr>
            <a:t>Sent:</a:t>
          </a:r>
          <a:r>
            <a:rPr lang="en-US" cap="none" sz="1100" b="0" i="0" u="none" baseline="0">
              <a:solidFill>
                <a:srgbClr val="000000"/>
              </a:solidFill>
              <a:latin typeface="Calibri"/>
              <a:ea typeface="Calibri"/>
              <a:cs typeface="Calibri"/>
            </a:rPr>
            <a:t> Friday, July 08, 2011 9:35 AM
</a:t>
          </a:r>
          <a:r>
            <a:rPr lang="en-US" cap="none" sz="1100" b="1" i="0" u="none"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Matt Ross
</a:t>
          </a:r>
          <a:r>
            <a:rPr lang="en-US" cap="none" sz="1100" b="1" i="0" u="none" baseline="0">
              <a:solidFill>
                <a:srgbClr val="000000"/>
              </a:solidFill>
              <a:latin typeface="Calibri"/>
              <a:ea typeface="Calibri"/>
              <a:cs typeface="Calibri"/>
            </a:rPr>
            <a:t>Subject:</a:t>
          </a:r>
          <a:r>
            <a:rPr lang="en-US" cap="none" sz="1100" b="0" i="0" u="none" baseline="0">
              <a:solidFill>
                <a:srgbClr val="000000"/>
              </a:solidFill>
              <a:latin typeface="Calibri"/>
              <a:ea typeface="Calibri"/>
              <a:cs typeface="Calibri"/>
            </a:rPr>
            <a:t> Homestead 2012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Could you please offer your help and give me an estimate for the items the Homestead neighborhood should budget for (landscape wise) that is over and above the service contract we have with you.  It would be helpful to have a list of likely items, the approximate timing (spring, summer etc.) and cost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need this to prepare the 2012 budget - thanks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 Albright
</a:t>
          </a:r>
          <a:r>
            <a:rPr lang="en-US" cap="none" sz="1100" b="0" i="0" u="sng" baseline="0">
              <a:solidFill>
                <a:srgbClr val="000000"/>
              </a:solidFill>
              <a:latin typeface="Calibri"/>
              <a:ea typeface="Calibri"/>
              <a:cs typeface="Calibri"/>
            </a:rPr>
            <a:t>tmalbright@verizon.net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19"/>
  <sheetViews>
    <sheetView tabSelected="1" zoomScalePageLayoutView="0" workbookViewId="0" topLeftCell="A7">
      <pane xSplit="1" ySplit="2" topLeftCell="B9" activePane="bottomRight" state="frozen"/>
      <selection pane="topLeft" activeCell="A7" sqref="A7"/>
      <selection pane="topRight" activeCell="B7" sqref="B7"/>
      <selection pane="bottomLeft" activeCell="A9" sqref="A9"/>
      <selection pane="bottomRight" activeCell="B14" sqref="B14"/>
    </sheetView>
  </sheetViews>
  <sheetFormatPr defaultColWidth="9.140625" defaultRowHeight="12.75"/>
  <cols>
    <col min="1" max="1" width="27.7109375" style="124" customWidth="1"/>
    <col min="2" max="2" width="21.8515625" style="77" customWidth="1"/>
    <col min="3" max="3" width="1.8515625" style="72" customWidth="1"/>
    <col min="4" max="4" width="18.00390625" style="77" customWidth="1"/>
    <col min="5" max="5" width="2.00390625" style="77" customWidth="1"/>
    <col min="6" max="6" width="18.00390625" style="77" customWidth="1"/>
    <col min="7" max="7" width="18.00390625" style="96" customWidth="1"/>
    <col min="8" max="8" width="9.140625" style="76" customWidth="1"/>
    <col min="9" max="9" width="42.140625" style="115" customWidth="1"/>
    <col min="10" max="10" width="54.57421875" style="115" customWidth="1"/>
    <col min="11" max="14" width="9.140625" style="76" customWidth="1"/>
    <col min="15" max="16384" width="9.140625" style="73" customWidth="1"/>
  </cols>
  <sheetData>
    <row r="1" ht="20.25">
      <c r="A1" s="132" t="s">
        <v>2427</v>
      </c>
    </row>
    <row r="2" ht="12.75">
      <c r="A2" s="133" t="s">
        <v>2426</v>
      </c>
    </row>
    <row r="3" ht="12.75">
      <c r="A3" s="134">
        <f ca="1">CELL("filename")</f>
      </c>
    </row>
    <row r="4" ht="12.75"/>
    <row r="5" spans="1:14" s="113" customFormat="1" ht="12.75">
      <c r="A5" s="124"/>
      <c r="B5" s="111" t="s">
        <v>2265</v>
      </c>
      <c r="C5" s="111"/>
      <c r="D5" s="111" t="s">
        <v>2266</v>
      </c>
      <c r="E5" s="111"/>
      <c r="F5" s="111" t="s">
        <v>2267</v>
      </c>
      <c r="G5" s="114" t="s">
        <v>2268</v>
      </c>
      <c r="H5" s="112"/>
      <c r="I5" s="116"/>
      <c r="J5" s="116"/>
      <c r="K5" s="112"/>
      <c r="L5" s="112"/>
      <c r="M5" s="112"/>
      <c r="N5" s="112"/>
    </row>
    <row r="6" ht="12.75">
      <c r="B6" s="78"/>
    </row>
    <row r="7" spans="2:9" ht="12.75">
      <c r="B7" s="78"/>
      <c r="C7" s="74"/>
      <c r="I7" s="120"/>
    </row>
    <row r="8" spans="2:9" ht="77.25" customHeight="1">
      <c r="B8" s="79" t="s">
        <v>2230</v>
      </c>
      <c r="C8" s="259" t="s">
        <v>2415</v>
      </c>
      <c r="D8" s="97" t="s">
        <v>2264</v>
      </c>
      <c r="E8" s="259" t="s">
        <v>2415</v>
      </c>
      <c r="F8" s="97" t="s">
        <v>2232</v>
      </c>
      <c r="G8" s="98" t="s">
        <v>2231</v>
      </c>
      <c r="I8" s="115">
        <v>3</v>
      </c>
    </row>
    <row r="9" spans="1:10" ht="28.5" customHeight="1">
      <c r="A9" s="125" t="s">
        <v>2269</v>
      </c>
      <c r="B9" s="80" t="s">
        <v>2007</v>
      </c>
      <c r="C9" s="80"/>
      <c r="D9" s="80" t="s">
        <v>2007</v>
      </c>
      <c r="E9" s="80"/>
      <c r="F9" s="80"/>
      <c r="G9" s="99"/>
      <c r="H9" s="100" t="s">
        <v>2185</v>
      </c>
      <c r="I9" s="117" t="s">
        <v>2126</v>
      </c>
      <c r="J9" s="122" t="s">
        <v>2229</v>
      </c>
    </row>
    <row r="10" spans="1:10" ht="12.75">
      <c r="A10" s="126"/>
      <c r="B10" s="81"/>
      <c r="C10" s="81"/>
      <c r="D10" s="89"/>
      <c r="E10" s="89"/>
      <c r="F10" s="89"/>
      <c r="G10" s="101"/>
      <c r="H10" s="88"/>
      <c r="I10" s="118"/>
      <c r="J10" s="118"/>
    </row>
    <row r="11" spans="1:10" ht="12.75">
      <c r="A11" s="130" t="s">
        <v>2242</v>
      </c>
      <c r="C11" s="81"/>
      <c r="D11" s="89"/>
      <c r="E11" s="89"/>
      <c r="F11" s="89"/>
      <c r="G11" s="101"/>
      <c r="H11" s="88"/>
      <c r="I11" s="118"/>
      <c r="J11" s="118"/>
    </row>
    <row r="12" spans="1:10" ht="12.75">
      <c r="A12" s="126"/>
      <c r="B12" s="81"/>
      <c r="C12" s="81"/>
      <c r="D12" s="89"/>
      <c r="E12" s="89"/>
      <c r="F12" s="89"/>
      <c r="G12" s="101"/>
      <c r="H12" s="88"/>
      <c r="I12" s="118"/>
      <c r="J12" s="118"/>
    </row>
    <row r="13" spans="1:10" ht="38.25">
      <c r="A13" s="127" t="s">
        <v>2281</v>
      </c>
      <c r="B13" s="82">
        <f>327256.76*1.12</f>
        <v>366527.57120000006</v>
      </c>
      <c r="C13" s="81"/>
      <c r="D13" s="89">
        <v>327256.76</v>
      </c>
      <c r="E13" s="89"/>
      <c r="F13" s="89">
        <f>+B13-D13</f>
        <v>39270.811200000055</v>
      </c>
      <c r="G13" s="101">
        <f>+F13/D13</f>
        <v>0.12000000000000016</v>
      </c>
      <c r="H13" s="102" t="s">
        <v>2166</v>
      </c>
      <c r="I13" s="121">
        <f>59.29*1.2</f>
        <v>71.148</v>
      </c>
      <c r="J13" s="119" t="s">
        <v>2421</v>
      </c>
    </row>
    <row r="14" spans="1:10" ht="25.5">
      <c r="A14" s="128" t="s">
        <v>2260</v>
      </c>
      <c r="B14" s="83">
        <f>-B13*0.0733</f>
        <v>-26866.470968960006</v>
      </c>
      <c r="C14" s="83"/>
      <c r="D14" s="83">
        <f>-D13*0.0733</f>
        <v>-23987.920508000003</v>
      </c>
      <c r="E14" s="83"/>
      <c r="F14" s="89">
        <f>+B14-D14</f>
        <v>-2878.550460960003</v>
      </c>
      <c r="G14" s="101">
        <f>+F14/D14</f>
        <v>0.1200000000000001</v>
      </c>
      <c r="H14" s="102" t="s">
        <v>2166</v>
      </c>
      <c r="I14" s="118"/>
      <c r="J14" s="118" t="s">
        <v>2259</v>
      </c>
    </row>
    <row r="15" spans="1:10" ht="12.75">
      <c r="A15" s="128" t="s">
        <v>2248</v>
      </c>
      <c r="B15" s="89">
        <f>SUM(B13:B14)</f>
        <v>339661.10023104004</v>
      </c>
      <c r="C15" s="81"/>
      <c r="D15" s="81">
        <f>SUM(D13:D14)</f>
        <v>303268.839492</v>
      </c>
      <c r="E15" s="89"/>
      <c r="F15" s="89">
        <f>+B15-D15</f>
        <v>36392.26073904004</v>
      </c>
      <c r="G15" s="101">
        <f>+F15/D15</f>
        <v>0.12000000000000012</v>
      </c>
      <c r="H15" s="102" t="s">
        <v>2166</v>
      </c>
      <c r="I15" s="118"/>
      <c r="J15" s="118"/>
    </row>
    <row r="16" spans="1:10" ht="12.75">
      <c r="A16" s="128"/>
      <c r="B16" s="89"/>
      <c r="C16" s="81"/>
      <c r="D16" s="81"/>
      <c r="E16" s="89"/>
      <c r="F16" s="89"/>
      <c r="G16" s="101"/>
      <c r="H16" s="88"/>
      <c r="I16" s="118"/>
      <c r="J16" s="118"/>
    </row>
    <row r="17" spans="1:10" ht="12.75">
      <c r="A17" s="128" t="s">
        <v>2249</v>
      </c>
      <c r="B17" s="89">
        <f>+D17/8*12</f>
        <v>2322</v>
      </c>
      <c r="C17" s="81"/>
      <c r="D17" s="81">
        <v>1548</v>
      </c>
      <c r="E17" s="89"/>
      <c r="F17" s="89">
        <f>+B17-D17</f>
        <v>774</v>
      </c>
      <c r="G17" s="101">
        <f>+F17/D17</f>
        <v>0.5</v>
      </c>
      <c r="H17" s="102" t="s">
        <v>2166</v>
      </c>
      <c r="I17" s="118"/>
      <c r="J17" s="118" t="s">
        <v>2256</v>
      </c>
    </row>
    <row r="18" spans="1:10" ht="25.5">
      <c r="A18" s="128" t="s">
        <v>2257</v>
      </c>
      <c r="B18" s="89">
        <f>+D18/8*12</f>
        <v>5190</v>
      </c>
      <c r="C18" s="89"/>
      <c r="D18" s="89">
        <f>825+1750+285+600</f>
        <v>3460</v>
      </c>
      <c r="E18" s="89"/>
      <c r="F18" s="89">
        <f>+B18-D18</f>
        <v>1730</v>
      </c>
      <c r="G18" s="101">
        <f>+F18/D18</f>
        <v>0.5</v>
      </c>
      <c r="H18" s="102" t="s">
        <v>2166</v>
      </c>
      <c r="I18" s="118"/>
      <c r="J18" s="118" t="s">
        <v>2258</v>
      </c>
    </row>
    <row r="19" spans="1:10" ht="25.5">
      <c r="A19" s="128" t="s">
        <v>2277</v>
      </c>
      <c r="B19" s="89">
        <f>+B27*0.75</f>
        <v>11250</v>
      </c>
      <c r="C19" s="81"/>
      <c r="D19" s="95">
        <v>0</v>
      </c>
      <c r="E19" s="89"/>
      <c r="F19" s="89">
        <f>+B19-D19</f>
        <v>11250</v>
      </c>
      <c r="G19" s="123" t="s">
        <v>2240</v>
      </c>
      <c r="H19" s="102" t="s">
        <v>2166</v>
      </c>
      <c r="I19" s="118"/>
      <c r="J19" s="118" t="s">
        <v>2278</v>
      </c>
    </row>
    <row r="20" spans="1:10" ht="25.5">
      <c r="A20" s="128" t="s">
        <v>2428</v>
      </c>
      <c r="B20" s="83">
        <f>28487*0.75</f>
        <v>21365.25</v>
      </c>
      <c r="C20" s="83"/>
      <c r="D20" s="94">
        <v>3000</v>
      </c>
      <c r="E20" s="83"/>
      <c r="F20" s="89">
        <f>+B20-D20</f>
        <v>18365.25</v>
      </c>
      <c r="G20" s="101">
        <f>+F20/D20</f>
        <v>6.12175</v>
      </c>
      <c r="H20" s="102" t="s">
        <v>2166</v>
      </c>
      <c r="I20" s="118"/>
      <c r="J20" s="118" t="s">
        <v>2406</v>
      </c>
    </row>
    <row r="21" spans="1:10" ht="12.75">
      <c r="A21" s="128"/>
      <c r="B21" s="81"/>
      <c r="C21" s="81"/>
      <c r="D21" s="81"/>
      <c r="E21" s="89"/>
      <c r="F21" s="89"/>
      <c r="G21" s="101"/>
      <c r="H21" s="88"/>
      <c r="I21" s="118"/>
      <c r="J21" s="118"/>
    </row>
    <row r="22" spans="1:10" ht="12.75">
      <c r="A22" s="128" t="s">
        <v>2251</v>
      </c>
      <c r="B22" s="81">
        <f>SUM(B15:B20)</f>
        <v>379788.35023104004</v>
      </c>
      <c r="C22" s="81">
        <f>+B22</f>
        <v>379788.35023104004</v>
      </c>
      <c r="D22" s="89">
        <f>SUM(D15:D20)</f>
        <v>311276.839492</v>
      </c>
      <c r="E22" s="89">
        <f>+D22</f>
        <v>311276.839492</v>
      </c>
      <c r="F22" s="89">
        <f>+B22-D22</f>
        <v>68511.51073904004</v>
      </c>
      <c r="G22" s="101">
        <f>+F22/D22</f>
        <v>0.22009832421470862</v>
      </c>
      <c r="H22" s="102" t="s">
        <v>2166</v>
      </c>
      <c r="I22" s="118"/>
      <c r="J22" s="118"/>
    </row>
    <row r="23" spans="1:10" ht="12.75">
      <c r="A23" s="126"/>
      <c r="B23" s="81"/>
      <c r="C23" s="81"/>
      <c r="D23" s="89"/>
      <c r="E23" s="89"/>
      <c r="F23" s="89"/>
      <c r="G23" s="101"/>
      <c r="H23" s="88"/>
      <c r="I23" s="118"/>
      <c r="J23" s="118"/>
    </row>
    <row r="24" spans="1:10" ht="12.75">
      <c r="A24" s="130" t="s">
        <v>2243</v>
      </c>
      <c r="C24" s="81"/>
      <c r="D24" s="89"/>
      <c r="E24" s="89"/>
      <c r="F24" s="89"/>
      <c r="G24" s="101"/>
      <c r="H24" s="88"/>
      <c r="I24" s="118"/>
      <c r="J24" s="118"/>
    </row>
    <row r="25" spans="1:10" ht="12.75">
      <c r="A25" s="131"/>
      <c r="C25" s="81"/>
      <c r="D25" s="89"/>
      <c r="E25" s="89"/>
      <c r="F25" s="89"/>
      <c r="G25" s="101"/>
      <c r="H25" s="88"/>
      <c r="I25" s="118"/>
      <c r="J25" s="118"/>
    </row>
    <row r="26" spans="1:10" ht="12.75">
      <c r="A26" s="228" t="s">
        <v>2235</v>
      </c>
      <c r="C26" s="81"/>
      <c r="D26" s="89"/>
      <c r="E26" s="89"/>
      <c r="F26" s="89"/>
      <c r="G26" s="101"/>
      <c r="H26" s="88"/>
      <c r="I26" s="118"/>
      <c r="J26" s="118"/>
    </row>
    <row r="27" spans="1:10" ht="89.25">
      <c r="A27" s="128" t="s">
        <v>2279</v>
      </c>
      <c r="B27" s="81">
        <v>15000</v>
      </c>
      <c r="C27" s="81"/>
      <c r="D27" s="89">
        <v>0</v>
      </c>
      <c r="E27" s="89"/>
      <c r="F27" s="89">
        <f>+B27-D27</f>
        <v>15000</v>
      </c>
      <c r="G27" s="103" t="s">
        <v>2241</v>
      </c>
      <c r="H27" s="102" t="s">
        <v>2166</v>
      </c>
      <c r="I27" s="118" t="s">
        <v>2280</v>
      </c>
      <c r="J27" s="119" t="s">
        <v>2239</v>
      </c>
    </row>
    <row r="28" spans="1:10" ht="38.25">
      <c r="A28" s="128" t="s">
        <v>2237</v>
      </c>
      <c r="B28" s="81">
        <v>1000</v>
      </c>
      <c r="C28" s="81"/>
      <c r="D28" s="89">
        <v>0</v>
      </c>
      <c r="E28" s="89"/>
      <c r="F28" s="89">
        <f>+B28-D28</f>
        <v>1000</v>
      </c>
      <c r="G28" s="103" t="s">
        <v>2241</v>
      </c>
      <c r="H28" s="102" t="s">
        <v>2166</v>
      </c>
      <c r="I28" s="118"/>
      <c r="J28" s="119" t="s">
        <v>2238</v>
      </c>
    </row>
    <row r="29" spans="1:10" ht="63.75">
      <c r="A29" s="128" t="s">
        <v>2236</v>
      </c>
      <c r="B29" s="83">
        <f>1383*6</f>
        <v>8298</v>
      </c>
      <c r="C29" s="81"/>
      <c r="D29" s="89">
        <v>0</v>
      </c>
      <c r="E29" s="89"/>
      <c r="F29" s="89">
        <f>+B29-D29</f>
        <v>8298</v>
      </c>
      <c r="G29" s="103" t="s">
        <v>2241</v>
      </c>
      <c r="H29" s="102" t="s">
        <v>2166</v>
      </c>
      <c r="I29" s="118"/>
      <c r="J29" s="119" t="s">
        <v>2274</v>
      </c>
    </row>
    <row r="30" spans="1:10" ht="38.25">
      <c r="A30" s="128" t="s">
        <v>2275</v>
      </c>
      <c r="B30" s="159">
        <f>SUM(B27:B29)</f>
        <v>24298</v>
      </c>
      <c r="C30" s="81">
        <f>+B30</f>
        <v>24298</v>
      </c>
      <c r="D30" s="81">
        <f>SUM(D27:D29)</f>
        <v>0</v>
      </c>
      <c r="E30" s="89">
        <f>+D30</f>
        <v>0</v>
      </c>
      <c r="F30" s="89">
        <f>+B30-D30</f>
        <v>24298</v>
      </c>
      <c r="G30" s="103" t="s">
        <v>2241</v>
      </c>
      <c r="H30" s="102" t="s">
        <v>2166</v>
      </c>
      <c r="I30" s="118"/>
      <c r="J30" s="119"/>
    </row>
    <row r="31" spans="1:10" ht="12.75">
      <c r="A31" s="128"/>
      <c r="B31" s="81"/>
      <c r="C31" s="81"/>
      <c r="D31" s="81"/>
      <c r="E31" s="89"/>
      <c r="F31" s="89"/>
      <c r="G31" s="103"/>
      <c r="H31" s="102"/>
      <c r="I31" s="118"/>
      <c r="J31" s="119"/>
    </row>
    <row r="32" spans="1:10" ht="12.75">
      <c r="A32" s="130" t="s">
        <v>2246</v>
      </c>
      <c r="C32" s="81"/>
      <c r="D32" s="89"/>
      <c r="E32" s="89"/>
      <c r="F32" s="89"/>
      <c r="G32" s="101"/>
      <c r="H32" s="88"/>
      <c r="I32" s="118"/>
      <c r="J32" s="118"/>
    </row>
    <row r="33" spans="1:10" ht="12.75">
      <c r="A33" s="126" t="s">
        <v>1576</v>
      </c>
      <c r="B33" s="81">
        <f>+D33*1.04109</f>
        <v>1177.6393644000002</v>
      </c>
      <c r="C33" s="81"/>
      <c r="D33" s="89">
        <v>1131.16</v>
      </c>
      <c r="E33" s="89"/>
      <c r="F33" s="89">
        <f>+B33-D33</f>
        <v>46.47936440000012</v>
      </c>
      <c r="G33" s="101">
        <f>+F33/D33</f>
        <v>0.041090000000000106</v>
      </c>
      <c r="H33" s="88" t="s">
        <v>2169</v>
      </c>
      <c r="I33" s="118" t="s">
        <v>2168</v>
      </c>
      <c r="J33" s="118"/>
    </row>
    <row r="34" spans="1:10" ht="12.75">
      <c r="A34" s="126" t="s">
        <v>1576</v>
      </c>
      <c r="B34" s="81">
        <f>+D34*1.04109</f>
        <v>1017.1171676000001</v>
      </c>
      <c r="C34" s="81"/>
      <c r="D34" s="89">
        <v>976.9733333333334</v>
      </c>
      <c r="E34" s="89"/>
      <c r="F34" s="89">
        <f aca="true" t="shared" si="0" ref="F34:F103">+B34-D34</f>
        <v>40.14383426666677</v>
      </c>
      <c r="G34" s="101">
        <f aca="true" t="shared" si="1" ref="G34:G103">+F34/D34</f>
        <v>0.041090000000000106</v>
      </c>
      <c r="H34" s="88" t="s">
        <v>2170</v>
      </c>
      <c r="I34" s="118" t="s">
        <v>2168</v>
      </c>
      <c r="J34" s="118"/>
    </row>
    <row r="35" spans="1:10" ht="12.75">
      <c r="A35" s="126" t="s">
        <v>1576</v>
      </c>
      <c r="B35" s="81">
        <f>+D35*1.04109</f>
        <v>422.2348713</v>
      </c>
      <c r="C35" s="81"/>
      <c r="D35" s="89">
        <v>405.57</v>
      </c>
      <c r="E35" s="89"/>
      <c r="F35" s="89">
        <f t="shared" si="0"/>
        <v>16.664871300000016</v>
      </c>
      <c r="G35" s="101">
        <f t="shared" si="1"/>
        <v>0.041090000000000036</v>
      </c>
      <c r="H35" s="88" t="s">
        <v>2171</v>
      </c>
      <c r="I35" s="118" t="s">
        <v>2168</v>
      </c>
      <c r="J35" s="118"/>
    </row>
    <row r="36" spans="1:10" ht="15">
      <c r="A36" s="126" t="s">
        <v>1576</v>
      </c>
      <c r="B36" s="83">
        <f>+D36*1.04109</f>
        <v>1402.78028235</v>
      </c>
      <c r="C36" s="84"/>
      <c r="D36" s="84">
        <v>1347.415</v>
      </c>
      <c r="E36" s="84"/>
      <c r="F36" s="89">
        <f t="shared" si="0"/>
        <v>55.36528235000014</v>
      </c>
      <c r="G36" s="101">
        <f t="shared" si="1"/>
        <v>0.041090000000000106</v>
      </c>
      <c r="H36" s="88" t="s">
        <v>2172</v>
      </c>
      <c r="I36" s="118" t="s">
        <v>2168</v>
      </c>
      <c r="J36" s="118"/>
    </row>
    <row r="37" spans="1:10" ht="12.75">
      <c r="A37" s="126"/>
      <c r="B37" s="81">
        <f>+D37*1.04109</f>
        <v>4019.77168565</v>
      </c>
      <c r="C37" s="81">
        <f>+B37</f>
        <v>4019.77168565</v>
      </c>
      <c r="D37" s="89">
        <f>SUM(D33:D36)</f>
        <v>3861.1183333333333</v>
      </c>
      <c r="E37" s="89">
        <f>+D37</f>
        <v>3861.1183333333333</v>
      </c>
      <c r="F37" s="89">
        <f t="shared" si="0"/>
        <v>158.65335231666677</v>
      </c>
      <c r="G37" s="101">
        <f t="shared" si="1"/>
        <v>0.04109000000000003</v>
      </c>
      <c r="H37" s="88"/>
      <c r="I37" s="118"/>
      <c r="J37" s="118"/>
    </row>
    <row r="38" spans="1:10" ht="12.75">
      <c r="A38" s="126"/>
      <c r="B38" s="81"/>
      <c r="C38" s="81"/>
      <c r="D38" s="89"/>
      <c r="E38" s="89"/>
      <c r="F38" s="89"/>
      <c r="G38" s="101"/>
      <c r="H38" s="88"/>
      <c r="I38" s="118"/>
      <c r="J38" s="118"/>
    </row>
    <row r="39" spans="1:10" ht="12.75">
      <c r="A39" s="126" t="s">
        <v>2167</v>
      </c>
      <c r="B39" s="81">
        <f>+D39*1.04109</f>
        <v>4919.375819500001</v>
      </c>
      <c r="C39" s="81"/>
      <c r="D39" s="89">
        <v>4725.216666666667</v>
      </c>
      <c r="E39" s="89"/>
      <c r="F39" s="89">
        <f t="shared" si="0"/>
        <v>194.1591528333338</v>
      </c>
      <c r="G39" s="101">
        <f t="shared" si="1"/>
        <v>0.04109000000000009</v>
      </c>
      <c r="H39" s="88" t="s">
        <v>2169</v>
      </c>
      <c r="I39" s="118" t="s">
        <v>2168</v>
      </c>
      <c r="J39" s="118"/>
    </row>
    <row r="40" spans="1:10" ht="12.75">
      <c r="A40" s="126" t="s">
        <v>2167</v>
      </c>
      <c r="B40" s="81">
        <f>+D40*1.04109</f>
        <v>8430.389379100001</v>
      </c>
      <c r="C40" s="81"/>
      <c r="D40" s="89">
        <v>8097.656666666667</v>
      </c>
      <c r="E40" s="89"/>
      <c r="F40" s="89">
        <f t="shared" si="0"/>
        <v>332.7327124333342</v>
      </c>
      <c r="G40" s="101">
        <f t="shared" si="1"/>
        <v>0.041090000000000106</v>
      </c>
      <c r="H40" s="88" t="s">
        <v>2170</v>
      </c>
      <c r="I40" s="118" t="s">
        <v>2168</v>
      </c>
      <c r="J40" s="118"/>
    </row>
    <row r="41" spans="1:10" ht="12.75">
      <c r="A41" s="126" t="s">
        <v>2167</v>
      </c>
      <c r="B41" s="81">
        <f>+D41*1.04109</f>
        <v>7969.22641755</v>
      </c>
      <c r="C41" s="81"/>
      <c r="D41" s="89">
        <v>7654.695</v>
      </c>
      <c r="E41" s="89"/>
      <c r="F41" s="89">
        <f t="shared" si="0"/>
        <v>314.5314175500007</v>
      </c>
      <c r="G41" s="101">
        <f t="shared" si="1"/>
        <v>0.04109000000000009</v>
      </c>
      <c r="H41" s="88" t="s">
        <v>2171</v>
      </c>
      <c r="I41" s="118" t="s">
        <v>2168</v>
      </c>
      <c r="J41" s="118"/>
    </row>
    <row r="42" spans="1:10" ht="15">
      <c r="A42" s="126" t="s">
        <v>2167</v>
      </c>
      <c r="B42" s="83">
        <f>+D42*1.04109</f>
        <v>2336.1434946000004</v>
      </c>
      <c r="C42" s="84"/>
      <c r="D42" s="84">
        <v>2243.94</v>
      </c>
      <c r="E42" s="84"/>
      <c r="F42" s="89">
        <f t="shared" si="0"/>
        <v>92.20349460000034</v>
      </c>
      <c r="G42" s="101">
        <f t="shared" si="1"/>
        <v>0.04109000000000015</v>
      </c>
      <c r="H42" s="88" t="s">
        <v>2172</v>
      </c>
      <c r="I42" s="118" t="s">
        <v>2168</v>
      </c>
      <c r="J42" s="118"/>
    </row>
    <row r="43" spans="1:10" ht="12.75">
      <c r="A43" s="126"/>
      <c r="B43" s="81">
        <f>+D43*1.04109</f>
        <v>23655.13511075</v>
      </c>
      <c r="C43" s="81">
        <f>+B43</f>
        <v>23655.13511075</v>
      </c>
      <c r="D43" s="89">
        <f>SUM(D39:D42)</f>
        <v>22721.50833333333</v>
      </c>
      <c r="E43" s="89">
        <f>+D43</f>
        <v>22721.50833333333</v>
      </c>
      <c r="F43" s="89">
        <f t="shared" si="0"/>
        <v>933.6267774166699</v>
      </c>
      <c r="G43" s="101">
        <f t="shared" si="1"/>
        <v>0.04109000000000015</v>
      </c>
      <c r="H43" s="102" t="s">
        <v>2166</v>
      </c>
      <c r="I43" s="118"/>
      <c r="J43" s="118"/>
    </row>
    <row r="44" spans="1:10" ht="12.75">
      <c r="A44" s="126"/>
      <c r="B44" s="81"/>
      <c r="C44" s="81"/>
      <c r="D44" s="89"/>
      <c r="E44" s="89"/>
      <c r="F44" s="89"/>
      <c r="G44" s="101"/>
      <c r="H44" s="88"/>
      <c r="I44" s="118"/>
      <c r="J44" s="118"/>
    </row>
    <row r="45" spans="1:10" ht="12.75">
      <c r="A45" s="126" t="s">
        <v>2173</v>
      </c>
      <c r="B45" s="81">
        <f>+D45*1.04109</f>
        <v>1396.3723734000007</v>
      </c>
      <c r="C45" s="81">
        <f>+B45</f>
        <v>1396.3723734000007</v>
      </c>
      <c r="D45" s="89">
        <v>1341.2600000000007</v>
      </c>
      <c r="E45" s="89">
        <f>+D45</f>
        <v>1341.2600000000007</v>
      </c>
      <c r="F45" s="89">
        <f t="shared" si="0"/>
        <v>55.112373400000024</v>
      </c>
      <c r="G45" s="101">
        <f t="shared" si="1"/>
        <v>0.041089999999999995</v>
      </c>
      <c r="H45" s="88" t="s">
        <v>2166</v>
      </c>
      <c r="I45" s="118" t="s">
        <v>2168</v>
      </c>
      <c r="J45" s="118"/>
    </row>
    <row r="46" spans="1:10" ht="12.75">
      <c r="A46" s="126"/>
      <c r="B46" s="81"/>
      <c r="C46" s="81"/>
      <c r="D46" s="89"/>
      <c r="E46" s="89"/>
      <c r="F46" s="89"/>
      <c r="G46" s="101"/>
      <c r="H46" s="88"/>
      <c r="I46" s="118"/>
      <c r="J46" s="118"/>
    </row>
    <row r="47" spans="1:10" ht="12.75">
      <c r="A47" s="126" t="s">
        <v>1579</v>
      </c>
      <c r="B47" s="81">
        <f>+D47*1.04109</f>
        <v>129.1923284</v>
      </c>
      <c r="C47" s="81"/>
      <c r="D47" s="89">
        <v>124.09333333333332</v>
      </c>
      <c r="E47" s="89"/>
      <c r="F47" s="89">
        <f t="shared" si="0"/>
        <v>5.098995066666689</v>
      </c>
      <c r="G47" s="101">
        <f t="shared" si="1"/>
        <v>0.04109000000000018</v>
      </c>
      <c r="H47" s="88" t="s">
        <v>2169</v>
      </c>
      <c r="I47" s="118" t="s">
        <v>2129</v>
      </c>
      <c r="J47" s="118"/>
    </row>
    <row r="48" spans="1:10" ht="12.75">
      <c r="A48" s="126" t="s">
        <v>1579</v>
      </c>
      <c r="B48" s="81">
        <f>+D48*1.04109</f>
        <v>83.3704872</v>
      </c>
      <c r="C48" s="81"/>
      <c r="D48" s="89">
        <v>80.08</v>
      </c>
      <c r="E48" s="89"/>
      <c r="F48" s="89">
        <f t="shared" si="0"/>
        <v>3.290487200000001</v>
      </c>
      <c r="G48" s="101">
        <f t="shared" si="1"/>
        <v>0.041090000000000015</v>
      </c>
      <c r="H48" s="88" t="s">
        <v>2170</v>
      </c>
      <c r="I48" s="118" t="s">
        <v>2129</v>
      </c>
      <c r="J48" s="118"/>
    </row>
    <row r="49" spans="1:10" ht="12.75">
      <c r="A49" s="126" t="s">
        <v>1579</v>
      </c>
      <c r="B49" s="81">
        <f>+D49*1.04109</f>
        <v>173.66422290000006</v>
      </c>
      <c r="C49" s="81"/>
      <c r="D49" s="89">
        <v>166.81000000000003</v>
      </c>
      <c r="E49" s="89"/>
      <c r="F49" s="89">
        <f t="shared" si="0"/>
        <v>6.854222900000025</v>
      </c>
      <c r="G49" s="101">
        <f t="shared" si="1"/>
        <v>0.04109000000000014</v>
      </c>
      <c r="H49" s="88" t="s">
        <v>2171</v>
      </c>
      <c r="I49" s="118" t="s">
        <v>2129</v>
      </c>
      <c r="J49" s="118"/>
    </row>
    <row r="50" spans="1:10" ht="15">
      <c r="A50" s="126" t="s">
        <v>1579</v>
      </c>
      <c r="B50" s="83">
        <f>+D50*1.04109</f>
        <v>156.64760685</v>
      </c>
      <c r="C50" s="84"/>
      <c r="D50" s="84">
        <v>150.46499999999997</v>
      </c>
      <c r="E50" s="84"/>
      <c r="F50" s="89">
        <f t="shared" si="0"/>
        <v>6.182606850000013</v>
      </c>
      <c r="G50" s="101">
        <f t="shared" si="1"/>
        <v>0.0410900000000001</v>
      </c>
      <c r="H50" s="88" t="s">
        <v>2172</v>
      </c>
      <c r="I50" s="118" t="s">
        <v>2129</v>
      </c>
      <c r="J50" s="118"/>
    </row>
    <row r="51" spans="1:10" ht="12.75">
      <c r="A51" s="126"/>
      <c r="B51" s="81">
        <f>+D51*1.04109</f>
        <v>542.8746453499999</v>
      </c>
      <c r="C51" s="81">
        <f>+B51</f>
        <v>542.8746453499999</v>
      </c>
      <c r="D51" s="89">
        <f>SUM(D47:D50)</f>
        <v>521.4483333333333</v>
      </c>
      <c r="E51" s="89">
        <f>+D51</f>
        <v>521.4483333333333</v>
      </c>
      <c r="F51" s="89">
        <f t="shared" si="0"/>
        <v>21.426312016666657</v>
      </c>
      <c r="G51" s="101">
        <f t="shared" si="1"/>
        <v>0.04108999999999999</v>
      </c>
      <c r="H51" s="102" t="s">
        <v>2166</v>
      </c>
      <c r="I51" s="118"/>
      <c r="J51" s="118"/>
    </row>
    <row r="52" spans="1:10" ht="12.75">
      <c r="A52" s="126"/>
      <c r="B52" s="81"/>
      <c r="C52" s="81"/>
      <c r="D52" s="89"/>
      <c r="E52" s="89"/>
      <c r="F52" s="89"/>
      <c r="G52" s="101"/>
      <c r="H52" s="88"/>
      <c r="I52" s="118"/>
      <c r="J52" s="118"/>
    </row>
    <row r="53" spans="1:10" ht="12.75">
      <c r="A53" s="126" t="s">
        <v>1582</v>
      </c>
      <c r="B53" s="81">
        <f>+D53*1.04109</f>
        <v>213.03477639999997</v>
      </c>
      <c r="C53" s="81"/>
      <c r="D53" s="89">
        <v>204.62666666666664</v>
      </c>
      <c r="E53" s="89"/>
      <c r="F53" s="89">
        <f t="shared" si="0"/>
        <v>8.408109733333333</v>
      </c>
      <c r="G53" s="101">
        <f t="shared" si="1"/>
        <v>0.04109000000000001</v>
      </c>
      <c r="H53" s="88" t="s">
        <v>2169</v>
      </c>
      <c r="I53" s="118" t="s">
        <v>2130</v>
      </c>
      <c r="J53" s="118"/>
    </row>
    <row r="54" spans="1:10" ht="12.75">
      <c r="A54" s="126" t="s">
        <v>1582</v>
      </c>
      <c r="B54" s="81">
        <f>+D54*1.04109</f>
        <v>99.840531</v>
      </c>
      <c r="C54" s="81"/>
      <c r="D54" s="89">
        <v>95.89999999999999</v>
      </c>
      <c r="E54" s="89"/>
      <c r="F54" s="89">
        <f t="shared" si="0"/>
        <v>3.940531000000007</v>
      </c>
      <c r="G54" s="101">
        <f t="shared" si="1"/>
        <v>0.04109000000000008</v>
      </c>
      <c r="H54" s="88" t="s">
        <v>2170</v>
      </c>
      <c r="I54" s="118" t="s">
        <v>2130</v>
      </c>
      <c r="J54" s="118"/>
    </row>
    <row r="55" spans="1:10" ht="12.75">
      <c r="A55" s="126" t="s">
        <v>1582</v>
      </c>
      <c r="B55" s="81">
        <f>+D55*1.04109</f>
        <v>63.56895540000001</v>
      </c>
      <c r="C55" s="81"/>
      <c r="D55" s="89">
        <v>61.06</v>
      </c>
      <c r="E55" s="89"/>
      <c r="F55" s="89">
        <f t="shared" si="0"/>
        <v>2.508955400000005</v>
      </c>
      <c r="G55" s="101">
        <f t="shared" si="1"/>
        <v>0.04109000000000008</v>
      </c>
      <c r="H55" s="88" t="s">
        <v>2171</v>
      </c>
      <c r="I55" s="118" t="s">
        <v>2130</v>
      </c>
      <c r="J55" s="118"/>
    </row>
    <row r="56" spans="1:10" ht="15">
      <c r="A56" s="126" t="s">
        <v>1582</v>
      </c>
      <c r="B56" s="83">
        <f>+D56*1.04109</f>
        <v>117.07057050000002</v>
      </c>
      <c r="C56" s="84"/>
      <c r="D56" s="84">
        <v>112.45</v>
      </c>
      <c r="E56" s="84"/>
      <c r="F56" s="89">
        <f t="shared" si="0"/>
        <v>4.620570500000014</v>
      </c>
      <c r="G56" s="101">
        <f t="shared" si="1"/>
        <v>0.04109000000000012</v>
      </c>
      <c r="H56" s="88" t="s">
        <v>2172</v>
      </c>
      <c r="I56" s="118" t="s">
        <v>2130</v>
      </c>
      <c r="J56" s="118"/>
    </row>
    <row r="57" spans="1:10" ht="12.75">
      <c r="A57" s="126"/>
      <c r="B57" s="81">
        <f>+D57*1.04109</f>
        <v>493.5148333</v>
      </c>
      <c r="C57" s="81">
        <f>+B57</f>
        <v>493.5148333</v>
      </c>
      <c r="D57" s="89">
        <f>SUM(D53:D56)</f>
        <v>474.03666666666663</v>
      </c>
      <c r="E57" s="89">
        <f>+D57</f>
        <v>474.03666666666663</v>
      </c>
      <c r="F57" s="89">
        <f t="shared" si="0"/>
        <v>19.478166633333387</v>
      </c>
      <c r="G57" s="101">
        <f t="shared" si="1"/>
        <v>0.04109000000000012</v>
      </c>
      <c r="H57" s="102" t="s">
        <v>2166</v>
      </c>
      <c r="I57" s="118"/>
      <c r="J57" s="118"/>
    </row>
    <row r="58" spans="1:10" ht="12.75">
      <c r="A58" s="126"/>
      <c r="B58" s="81"/>
      <c r="C58" s="81"/>
      <c r="D58" s="89"/>
      <c r="E58" s="89"/>
      <c r="F58" s="89"/>
      <c r="G58" s="101"/>
      <c r="H58" s="88"/>
      <c r="I58" s="118"/>
      <c r="J58" s="118"/>
    </row>
    <row r="59" spans="1:10" ht="14.25" customHeight="1">
      <c r="A59" s="126" t="s">
        <v>1584</v>
      </c>
      <c r="B59" s="81">
        <f>+D59*1.04109</f>
        <v>3296.188108399999</v>
      </c>
      <c r="C59" s="81"/>
      <c r="D59" s="89">
        <v>3166.093333333332</v>
      </c>
      <c r="E59" s="89"/>
      <c r="F59" s="89">
        <f t="shared" si="0"/>
        <v>130.0947750666669</v>
      </c>
      <c r="G59" s="101">
        <f t="shared" si="1"/>
        <v>0.04109000000000009</v>
      </c>
      <c r="H59" s="88" t="s">
        <v>2169</v>
      </c>
      <c r="I59" s="118" t="s">
        <v>2134</v>
      </c>
      <c r="J59" s="118"/>
    </row>
    <row r="60" spans="1:10" ht="12.75">
      <c r="A60" s="126" t="s">
        <v>1584</v>
      </c>
      <c r="B60" s="81">
        <f>+D60*1.04109</f>
        <v>8092.451565100002</v>
      </c>
      <c r="C60" s="81"/>
      <c r="D60" s="89">
        <v>7773.056666666668</v>
      </c>
      <c r="E60" s="89"/>
      <c r="F60" s="89">
        <f t="shared" si="0"/>
        <v>319.39489843333376</v>
      </c>
      <c r="G60" s="101">
        <f t="shared" si="1"/>
        <v>0.04109000000000005</v>
      </c>
      <c r="H60" s="88" t="s">
        <v>2170</v>
      </c>
      <c r="I60" s="118" t="s">
        <v>2134</v>
      </c>
      <c r="J60" s="118"/>
    </row>
    <row r="61" spans="1:10" ht="12.75">
      <c r="A61" s="126" t="s">
        <v>1584</v>
      </c>
      <c r="B61" s="81">
        <f>+D61*1.04109</f>
        <v>17743.603991550004</v>
      </c>
      <c r="C61" s="81"/>
      <c r="D61" s="89">
        <v>17043.295000000002</v>
      </c>
      <c r="E61" s="89"/>
      <c r="F61" s="89">
        <f t="shared" si="0"/>
        <v>700.3089915500022</v>
      </c>
      <c r="G61" s="101">
        <f t="shared" si="1"/>
        <v>0.041090000000000126</v>
      </c>
      <c r="H61" s="88" t="s">
        <v>2171</v>
      </c>
      <c r="I61" s="118" t="s">
        <v>2134</v>
      </c>
      <c r="J61" s="118"/>
    </row>
    <row r="62" spans="1:10" ht="15">
      <c r="A62" s="126" t="s">
        <v>1584</v>
      </c>
      <c r="B62" s="83">
        <f>+D62*1.04109</f>
        <v>11349.619620300005</v>
      </c>
      <c r="C62" s="84"/>
      <c r="D62" s="84">
        <v>10901.670000000004</v>
      </c>
      <c r="E62" s="84"/>
      <c r="F62" s="89">
        <f t="shared" si="0"/>
        <v>447.9496203000017</v>
      </c>
      <c r="G62" s="101">
        <f t="shared" si="1"/>
        <v>0.04109000000000014</v>
      </c>
      <c r="H62" s="88" t="s">
        <v>2172</v>
      </c>
      <c r="I62" s="118" t="s">
        <v>2134</v>
      </c>
      <c r="J62" s="118"/>
    </row>
    <row r="63" spans="1:10" ht="12.75">
      <c r="A63" s="126"/>
      <c r="B63" s="81">
        <f>+D63*1.04109</f>
        <v>40481.86328535001</v>
      </c>
      <c r="C63" s="81">
        <f>+B63</f>
        <v>40481.86328535001</v>
      </c>
      <c r="D63" s="89">
        <f>SUM(D59:D62)</f>
        <v>38884.115000000005</v>
      </c>
      <c r="E63" s="89">
        <f>+D63</f>
        <v>38884.115000000005</v>
      </c>
      <c r="F63" s="89">
        <f t="shared" si="0"/>
        <v>1597.7482853500042</v>
      </c>
      <c r="G63" s="101">
        <f t="shared" si="1"/>
        <v>0.0410900000000001</v>
      </c>
      <c r="H63" s="102" t="s">
        <v>2166</v>
      </c>
      <c r="I63" s="118"/>
      <c r="J63" s="118"/>
    </row>
    <row r="64" spans="1:10" ht="12.75">
      <c r="A64" s="126"/>
      <c r="B64" s="81"/>
      <c r="C64" s="81"/>
      <c r="D64" s="89"/>
      <c r="E64" s="89"/>
      <c r="F64" s="89"/>
      <c r="G64" s="101"/>
      <c r="H64" s="88"/>
      <c r="I64" s="118"/>
      <c r="J64" s="118"/>
    </row>
    <row r="65" spans="1:10" ht="25.5">
      <c r="A65" s="126" t="s">
        <v>2174</v>
      </c>
      <c r="B65" s="81">
        <f>+D65*1.04109</f>
        <v>599.1750574</v>
      </c>
      <c r="C65" s="81"/>
      <c r="D65" s="89">
        <v>575.5266666666666</v>
      </c>
      <c r="E65" s="89"/>
      <c r="F65" s="89">
        <f t="shared" si="0"/>
        <v>23.648390733333372</v>
      </c>
      <c r="G65" s="101">
        <f t="shared" si="1"/>
        <v>0.04109000000000007</v>
      </c>
      <c r="H65" s="88" t="s">
        <v>2169</v>
      </c>
      <c r="I65" s="118" t="s">
        <v>2139</v>
      </c>
      <c r="J65" s="118"/>
    </row>
    <row r="66" spans="1:10" ht="25.5">
      <c r="A66" s="126" t="s">
        <v>2174</v>
      </c>
      <c r="B66" s="81">
        <f>+D66*1.04109</f>
        <v>1113.4075817</v>
      </c>
      <c r="C66" s="81"/>
      <c r="D66" s="89">
        <v>1069.4633333333334</v>
      </c>
      <c r="E66" s="89"/>
      <c r="F66" s="89">
        <f t="shared" si="0"/>
        <v>43.94424836666667</v>
      </c>
      <c r="G66" s="101">
        <f t="shared" si="1"/>
        <v>0.04109</v>
      </c>
      <c r="H66" s="88" t="s">
        <v>2170</v>
      </c>
      <c r="I66" s="118" t="s">
        <v>2139</v>
      </c>
      <c r="J66" s="118"/>
    </row>
    <row r="67" spans="1:10" ht="25.5">
      <c r="A67" s="126" t="s">
        <v>2174</v>
      </c>
      <c r="B67" s="81">
        <f>+D67*1.04109</f>
        <v>2073.1641606</v>
      </c>
      <c r="C67" s="81"/>
      <c r="D67" s="89">
        <v>1991.34</v>
      </c>
      <c r="E67" s="89"/>
      <c r="F67" s="89">
        <f t="shared" si="0"/>
        <v>81.82416059999991</v>
      </c>
      <c r="G67" s="101">
        <f t="shared" si="1"/>
        <v>0.04108999999999996</v>
      </c>
      <c r="H67" s="88" t="s">
        <v>2171</v>
      </c>
      <c r="I67" s="118" t="s">
        <v>2139</v>
      </c>
      <c r="J67" s="118"/>
    </row>
    <row r="68" spans="1:10" ht="25.5">
      <c r="A68" s="126" t="s">
        <v>2174</v>
      </c>
      <c r="B68" s="83">
        <f>+D68*1.04109</f>
        <v>1639.8625026</v>
      </c>
      <c r="C68" s="84"/>
      <c r="D68" s="84">
        <v>1575.1399999999999</v>
      </c>
      <c r="E68" s="84"/>
      <c r="F68" s="89">
        <f t="shared" si="0"/>
        <v>64.7225026000001</v>
      </c>
      <c r="G68" s="101">
        <f t="shared" si="1"/>
        <v>0.041090000000000064</v>
      </c>
      <c r="H68" s="88" t="s">
        <v>2172</v>
      </c>
      <c r="I68" s="118" t="s">
        <v>2139</v>
      </c>
      <c r="J68" s="118"/>
    </row>
    <row r="69" spans="1:10" ht="12.75">
      <c r="A69" s="126"/>
      <c r="B69" s="81">
        <f>+D69*1.04109</f>
        <v>5425.609302299999</v>
      </c>
      <c r="C69" s="81">
        <f>+B69</f>
        <v>5425.609302299999</v>
      </c>
      <c r="D69" s="89">
        <f>SUM(D65:D68)</f>
        <v>5211.469999999999</v>
      </c>
      <c r="E69" s="89">
        <f>+D69</f>
        <v>5211.469999999999</v>
      </c>
      <c r="F69" s="89">
        <f t="shared" si="0"/>
        <v>214.13930230000005</v>
      </c>
      <c r="G69" s="101">
        <f t="shared" si="1"/>
        <v>0.041090000000000015</v>
      </c>
      <c r="H69" s="102" t="s">
        <v>2166</v>
      </c>
      <c r="I69" s="118"/>
      <c r="J69" s="118"/>
    </row>
    <row r="70" spans="1:10" ht="12.75">
      <c r="A70" s="126"/>
      <c r="B70" s="81"/>
      <c r="C70" s="81"/>
      <c r="D70" s="89"/>
      <c r="E70" s="89"/>
      <c r="F70" s="89"/>
      <c r="G70" s="101"/>
      <c r="H70" s="88"/>
      <c r="I70" s="118"/>
      <c r="J70" s="118"/>
    </row>
    <row r="71" spans="1:10" ht="25.5">
      <c r="A71" s="126" t="s">
        <v>2175</v>
      </c>
      <c r="B71" s="81">
        <v>750</v>
      </c>
      <c r="C71" s="81"/>
      <c r="D71" s="89">
        <v>4215.873333333334</v>
      </c>
      <c r="E71" s="89"/>
      <c r="F71" s="89">
        <f t="shared" si="0"/>
        <v>-3465.873333333334</v>
      </c>
      <c r="G71" s="101">
        <f t="shared" si="1"/>
        <v>-0.8221009170104732</v>
      </c>
      <c r="H71" s="88" t="s">
        <v>2169</v>
      </c>
      <c r="I71" s="119" t="s">
        <v>2198</v>
      </c>
      <c r="J71" s="119" t="s">
        <v>2233</v>
      </c>
    </row>
    <row r="72" spans="1:10" ht="25.5">
      <c r="A72" s="126" t="s">
        <v>2175</v>
      </c>
      <c r="B72" s="81">
        <v>750</v>
      </c>
      <c r="C72" s="81"/>
      <c r="D72" s="89">
        <v>4663.606666666667</v>
      </c>
      <c r="E72" s="89"/>
      <c r="F72" s="89">
        <f t="shared" si="0"/>
        <v>-3913.6066666666666</v>
      </c>
      <c r="G72" s="101">
        <f t="shared" si="1"/>
        <v>-0.8391802624864018</v>
      </c>
      <c r="H72" s="88" t="s">
        <v>2170</v>
      </c>
      <c r="I72" s="119" t="s">
        <v>2198</v>
      </c>
      <c r="J72" s="119" t="s">
        <v>2233</v>
      </c>
    </row>
    <row r="73" spans="1:10" ht="25.5">
      <c r="A73" s="126" t="s">
        <v>2175</v>
      </c>
      <c r="B73" s="81">
        <v>750</v>
      </c>
      <c r="C73" s="81"/>
      <c r="D73" s="89">
        <v>6621.71</v>
      </c>
      <c r="E73" s="89"/>
      <c r="F73" s="89">
        <f t="shared" si="0"/>
        <v>-5871.71</v>
      </c>
      <c r="G73" s="101">
        <f t="shared" si="1"/>
        <v>-0.8867362056024803</v>
      </c>
      <c r="H73" s="88" t="s">
        <v>2171</v>
      </c>
      <c r="I73" s="119" t="s">
        <v>2198</v>
      </c>
      <c r="J73" s="119" t="s">
        <v>2233</v>
      </c>
    </row>
    <row r="74" spans="1:10" ht="25.5">
      <c r="A74" s="126" t="s">
        <v>2175</v>
      </c>
      <c r="B74" s="84">
        <v>750</v>
      </c>
      <c r="C74" s="84"/>
      <c r="D74" s="84">
        <v>2475.95</v>
      </c>
      <c r="E74" s="84"/>
      <c r="F74" s="89">
        <f t="shared" si="0"/>
        <v>-1725.9499999999998</v>
      </c>
      <c r="G74" s="101">
        <f t="shared" si="1"/>
        <v>-0.6970859670025646</v>
      </c>
      <c r="H74" s="88" t="s">
        <v>2172</v>
      </c>
      <c r="I74" s="119" t="s">
        <v>2198</v>
      </c>
      <c r="J74" s="119" t="s">
        <v>2233</v>
      </c>
    </row>
    <row r="75" spans="1:10" ht="51">
      <c r="A75" s="126"/>
      <c r="B75" s="81">
        <f>SUM(B71:B74)</f>
        <v>3000</v>
      </c>
      <c r="C75" s="81">
        <f>+B75</f>
        <v>3000</v>
      </c>
      <c r="D75" s="89">
        <f>SUM(D71:D74)</f>
        <v>17977.14</v>
      </c>
      <c r="E75" s="89">
        <f>+D75</f>
        <v>17977.14</v>
      </c>
      <c r="F75" s="89">
        <f t="shared" si="0"/>
        <v>-14977.14</v>
      </c>
      <c r="G75" s="101">
        <f t="shared" si="1"/>
        <v>-0.8331213975081687</v>
      </c>
      <c r="H75" s="102" t="s">
        <v>2166</v>
      </c>
      <c r="I75" s="118"/>
      <c r="J75" s="118" t="s">
        <v>2276</v>
      </c>
    </row>
    <row r="76" spans="1:10" ht="12.75">
      <c r="A76" s="126"/>
      <c r="B76" s="81"/>
      <c r="C76" s="81"/>
      <c r="D76" s="89"/>
      <c r="E76" s="89"/>
      <c r="F76" s="89"/>
      <c r="G76" s="101"/>
      <c r="H76" s="88"/>
      <c r="I76" s="118"/>
      <c r="J76" s="118"/>
    </row>
    <row r="77" spans="1:10" ht="25.5">
      <c r="A77" s="126" t="s">
        <v>2176</v>
      </c>
      <c r="B77" s="81">
        <f>+D77*1.04109</f>
        <v>603.207546</v>
      </c>
      <c r="C77" s="81">
        <f>+B77</f>
        <v>603.207546</v>
      </c>
      <c r="D77" s="89">
        <v>579.4</v>
      </c>
      <c r="E77" s="89">
        <f>+D77</f>
        <v>579.4</v>
      </c>
      <c r="F77" s="89">
        <f t="shared" si="0"/>
        <v>23.807546000000002</v>
      </c>
      <c r="G77" s="101">
        <f t="shared" si="1"/>
        <v>0.04109000000000001</v>
      </c>
      <c r="H77" s="88" t="s">
        <v>2166</v>
      </c>
      <c r="I77" s="118" t="s">
        <v>2143</v>
      </c>
      <c r="J77" s="118"/>
    </row>
    <row r="78" spans="1:10" ht="12.75">
      <c r="A78" s="126"/>
      <c r="B78" s="81"/>
      <c r="C78" s="81"/>
      <c r="D78" s="89"/>
      <c r="E78" s="89"/>
      <c r="F78" s="89"/>
      <c r="G78" s="101"/>
      <c r="H78" s="88"/>
      <c r="I78" s="118"/>
      <c r="J78" s="118"/>
    </row>
    <row r="79" spans="1:10" ht="25.5">
      <c r="A79" s="126" t="s">
        <v>2177</v>
      </c>
      <c r="B79" s="81">
        <f>+D79*1.04109</f>
        <v>952.3474884000001</v>
      </c>
      <c r="C79" s="81">
        <f>+B79</f>
        <v>952.3474884000001</v>
      </c>
      <c r="D79" s="89">
        <v>914.76</v>
      </c>
      <c r="E79" s="89">
        <f>+D79</f>
        <v>914.76</v>
      </c>
      <c r="F79" s="89">
        <f t="shared" si="0"/>
        <v>37.5874884000001</v>
      </c>
      <c r="G79" s="101">
        <f t="shared" si="1"/>
        <v>0.041090000000000106</v>
      </c>
      <c r="H79" s="88" t="s">
        <v>2166</v>
      </c>
      <c r="I79" s="118" t="s">
        <v>2147</v>
      </c>
      <c r="J79" s="118"/>
    </row>
    <row r="80" spans="1:10" ht="21" customHeight="1">
      <c r="A80" s="126"/>
      <c r="B80" s="81"/>
      <c r="C80" s="81"/>
      <c r="D80" s="89"/>
      <c r="E80" s="89"/>
      <c r="F80" s="89"/>
      <c r="G80" s="101"/>
      <c r="H80" s="88"/>
      <c r="I80" s="118"/>
      <c r="J80" s="118"/>
    </row>
    <row r="81" spans="1:10" ht="21" customHeight="1">
      <c r="A81" s="135" t="s">
        <v>2282</v>
      </c>
      <c r="B81" s="89"/>
      <c r="C81" s="89"/>
      <c r="D81" s="89"/>
      <c r="E81" s="89"/>
      <c r="F81" s="89"/>
      <c r="G81" s="101"/>
      <c r="H81" s="88"/>
      <c r="I81" s="118"/>
      <c r="J81" s="118"/>
    </row>
    <row r="82" spans="1:10" ht="25.5">
      <c r="A82" s="126" t="s">
        <v>2178</v>
      </c>
      <c r="B82" s="81">
        <v>1728</v>
      </c>
      <c r="C82" s="81"/>
      <c r="D82" s="89">
        <v>3243.026666666667</v>
      </c>
      <c r="E82" s="89"/>
      <c r="F82" s="89">
        <f t="shared" si="0"/>
        <v>-1515.026666666667</v>
      </c>
      <c r="G82" s="101">
        <f t="shared" si="1"/>
        <v>-0.4671644184239415</v>
      </c>
      <c r="H82" s="88" t="s">
        <v>2169</v>
      </c>
      <c r="I82" s="118" t="s">
        <v>2191</v>
      </c>
      <c r="J82" s="119" t="s">
        <v>2234</v>
      </c>
    </row>
    <row r="83" spans="1:10" ht="25.5">
      <c r="A83" s="126" t="s">
        <v>2178</v>
      </c>
      <c r="B83" s="81">
        <v>1728</v>
      </c>
      <c r="C83" s="81"/>
      <c r="D83" s="89">
        <v>2750.0833333333335</v>
      </c>
      <c r="E83" s="89"/>
      <c r="F83" s="89">
        <f t="shared" si="0"/>
        <v>-1022.0833333333335</v>
      </c>
      <c r="G83" s="101">
        <f t="shared" si="1"/>
        <v>-0.37165540438168543</v>
      </c>
      <c r="H83" s="88" t="s">
        <v>2170</v>
      </c>
      <c r="I83" s="118" t="s">
        <v>2191</v>
      </c>
      <c r="J83" s="119" t="s">
        <v>2234</v>
      </c>
    </row>
    <row r="84" spans="1:10" ht="25.5">
      <c r="A84" s="126" t="s">
        <v>2178</v>
      </c>
      <c r="B84" s="81">
        <v>1728</v>
      </c>
      <c r="C84" s="81"/>
      <c r="D84" s="89">
        <v>2661.68</v>
      </c>
      <c r="E84" s="89"/>
      <c r="F84" s="89">
        <f t="shared" si="0"/>
        <v>-933.6799999999998</v>
      </c>
      <c r="G84" s="101">
        <f t="shared" si="1"/>
        <v>-0.3507859697634576</v>
      </c>
      <c r="H84" s="88" t="s">
        <v>2171</v>
      </c>
      <c r="I84" s="118" t="s">
        <v>2191</v>
      </c>
      <c r="J84" s="119" t="s">
        <v>2234</v>
      </c>
    </row>
    <row r="85" spans="1:10" ht="25.5">
      <c r="A85" s="126" t="s">
        <v>2178</v>
      </c>
      <c r="B85" s="81">
        <v>1728</v>
      </c>
      <c r="C85" s="81"/>
      <c r="D85" s="89">
        <v>3086.64</v>
      </c>
      <c r="E85" s="89"/>
      <c r="F85" s="89">
        <f t="shared" si="0"/>
        <v>-1358.6399999999999</v>
      </c>
      <c r="G85" s="101">
        <f t="shared" si="1"/>
        <v>-0.44016794961511546</v>
      </c>
      <c r="H85" s="88" t="s">
        <v>2172</v>
      </c>
      <c r="I85" s="118" t="s">
        <v>2191</v>
      </c>
      <c r="J85" s="119" t="s">
        <v>2234</v>
      </c>
    </row>
    <row r="86" spans="1:10" ht="25.5">
      <c r="A86" s="126" t="s">
        <v>1567</v>
      </c>
      <c r="B86" s="81">
        <v>750</v>
      </c>
      <c r="C86" s="81"/>
      <c r="D86" s="89">
        <v>1189.7</v>
      </c>
      <c r="E86" s="89"/>
      <c r="F86" s="89">
        <f t="shared" si="0"/>
        <v>-439.70000000000005</v>
      </c>
      <c r="G86" s="101">
        <f t="shared" si="1"/>
        <v>-0.3695889720097504</v>
      </c>
      <c r="H86" s="88" t="s">
        <v>2169</v>
      </c>
      <c r="I86" s="118" t="s">
        <v>2192</v>
      </c>
      <c r="J86" s="119" t="s">
        <v>2234</v>
      </c>
    </row>
    <row r="87" spans="1:10" ht="25.5">
      <c r="A87" s="126" t="s">
        <v>1567</v>
      </c>
      <c r="B87" s="81">
        <v>750</v>
      </c>
      <c r="C87" s="81"/>
      <c r="D87" s="89">
        <v>1186.56</v>
      </c>
      <c r="E87" s="89"/>
      <c r="F87" s="89">
        <f t="shared" si="0"/>
        <v>-436.55999999999995</v>
      </c>
      <c r="G87" s="101">
        <f t="shared" si="1"/>
        <v>-0.36792071197411</v>
      </c>
      <c r="H87" s="88" t="s">
        <v>2170</v>
      </c>
      <c r="I87" s="118" t="s">
        <v>2192</v>
      </c>
      <c r="J87" s="119" t="s">
        <v>2234</v>
      </c>
    </row>
    <row r="88" spans="1:10" ht="25.5">
      <c r="A88" s="126" t="s">
        <v>1567</v>
      </c>
      <c r="B88" s="81">
        <v>750</v>
      </c>
      <c r="C88" s="81"/>
      <c r="D88" s="89">
        <v>1179.66</v>
      </c>
      <c r="E88" s="89"/>
      <c r="F88" s="89">
        <f t="shared" si="0"/>
        <v>-429.6600000000001</v>
      </c>
      <c r="G88" s="101">
        <f t="shared" si="1"/>
        <v>-0.3642235898479223</v>
      </c>
      <c r="H88" s="88" t="s">
        <v>2171</v>
      </c>
      <c r="I88" s="118" t="s">
        <v>2192</v>
      </c>
      <c r="J88" s="119" t="s">
        <v>2234</v>
      </c>
    </row>
    <row r="89" spans="1:10" ht="25.5">
      <c r="A89" s="126" t="s">
        <v>1567</v>
      </c>
      <c r="B89" s="81">
        <v>750</v>
      </c>
      <c r="C89" s="81"/>
      <c r="D89" s="89">
        <v>1179.66</v>
      </c>
      <c r="E89" s="89"/>
      <c r="F89" s="89">
        <f t="shared" si="0"/>
        <v>-429.6600000000001</v>
      </c>
      <c r="G89" s="101">
        <f t="shared" si="1"/>
        <v>-0.3642235898479223</v>
      </c>
      <c r="H89" s="88" t="s">
        <v>2172</v>
      </c>
      <c r="I89" s="118" t="s">
        <v>2192</v>
      </c>
      <c r="J89" s="119" t="s">
        <v>2234</v>
      </c>
    </row>
    <row r="90" spans="1:10" ht="25.5">
      <c r="A90" s="128" t="s">
        <v>2272</v>
      </c>
      <c r="B90" s="81">
        <v>0</v>
      </c>
      <c r="C90" s="81"/>
      <c r="D90" s="89">
        <v>916.932</v>
      </c>
      <c r="E90" s="89"/>
      <c r="F90" s="89">
        <f t="shared" si="0"/>
        <v>-916.932</v>
      </c>
      <c r="G90" s="101">
        <f t="shared" si="1"/>
        <v>-1</v>
      </c>
      <c r="H90" s="88" t="s">
        <v>2166</v>
      </c>
      <c r="I90" s="118"/>
      <c r="J90" s="119" t="s">
        <v>2234</v>
      </c>
    </row>
    <row r="91" spans="1:10" ht="38.25">
      <c r="A91" s="126" t="s">
        <v>2195</v>
      </c>
      <c r="B91" s="85">
        <v>9681</v>
      </c>
      <c r="C91" s="81"/>
      <c r="D91" s="89">
        <v>5200.59</v>
      </c>
      <c r="E91" s="89"/>
      <c r="F91" s="89">
        <f t="shared" si="0"/>
        <v>4480.41</v>
      </c>
      <c r="G91" s="101">
        <f t="shared" si="1"/>
        <v>0.8615195583578017</v>
      </c>
      <c r="H91" s="88" t="s">
        <v>2169</v>
      </c>
      <c r="I91" s="118" t="s">
        <v>2194</v>
      </c>
      <c r="J91" s="119" t="s">
        <v>2244</v>
      </c>
    </row>
    <row r="92" spans="1:10" ht="38.25">
      <c r="A92" s="126" t="s">
        <v>2195</v>
      </c>
      <c r="B92" s="85">
        <v>9681</v>
      </c>
      <c r="C92" s="81"/>
      <c r="D92" s="89">
        <v>4920.21</v>
      </c>
      <c r="E92" s="89"/>
      <c r="F92" s="89">
        <f t="shared" si="0"/>
        <v>4760.79</v>
      </c>
      <c r="G92" s="101">
        <f t="shared" si="1"/>
        <v>0.9675989439475144</v>
      </c>
      <c r="H92" s="88" t="s">
        <v>2170</v>
      </c>
      <c r="I92" s="118" t="s">
        <v>2194</v>
      </c>
      <c r="J92" s="119" t="s">
        <v>2244</v>
      </c>
    </row>
    <row r="93" spans="1:10" ht="38.25">
      <c r="A93" s="126" t="s">
        <v>2195</v>
      </c>
      <c r="B93" s="85">
        <v>9681</v>
      </c>
      <c r="C93" s="81"/>
      <c r="D93" s="89">
        <v>4891.575000000001</v>
      </c>
      <c r="E93" s="89"/>
      <c r="F93" s="89">
        <f t="shared" si="0"/>
        <v>4789.424999999999</v>
      </c>
      <c r="G93" s="101">
        <f t="shared" si="1"/>
        <v>0.9791171555173944</v>
      </c>
      <c r="H93" s="88" t="s">
        <v>2171</v>
      </c>
      <c r="I93" s="118" t="s">
        <v>2194</v>
      </c>
      <c r="J93" s="119" t="s">
        <v>2244</v>
      </c>
    </row>
    <row r="94" spans="1:14" s="75" customFormat="1" ht="38.25">
      <c r="A94" s="128" t="s">
        <v>2195</v>
      </c>
      <c r="B94" s="85">
        <v>9681</v>
      </c>
      <c r="C94" s="86"/>
      <c r="D94" s="86">
        <v>4891.575000000001</v>
      </c>
      <c r="E94" s="86"/>
      <c r="F94" s="89">
        <f t="shared" si="0"/>
        <v>4789.424999999999</v>
      </c>
      <c r="G94" s="101">
        <f t="shared" si="1"/>
        <v>0.9791171555173944</v>
      </c>
      <c r="H94" s="102" t="s">
        <v>2172</v>
      </c>
      <c r="I94" s="118" t="s">
        <v>2194</v>
      </c>
      <c r="J94" s="119" t="s">
        <v>2244</v>
      </c>
      <c r="K94" s="104"/>
      <c r="L94" s="104"/>
      <c r="M94" s="104"/>
      <c r="N94" s="104"/>
    </row>
    <row r="95" spans="1:10" ht="76.5">
      <c r="A95" s="128" t="s">
        <v>2225</v>
      </c>
      <c r="B95" s="86">
        <v>29149</v>
      </c>
      <c r="C95" s="86"/>
      <c r="D95" s="86">
        <v>24999.96</v>
      </c>
      <c r="E95" s="86"/>
      <c r="F95" s="89">
        <f t="shared" si="0"/>
        <v>4149.040000000001</v>
      </c>
      <c r="G95" s="101">
        <f t="shared" si="1"/>
        <v>0.1659618655389849</v>
      </c>
      <c r="H95" s="88" t="s">
        <v>2166</v>
      </c>
      <c r="I95" s="119" t="s">
        <v>2224</v>
      </c>
      <c r="J95" s="119" t="s">
        <v>2425</v>
      </c>
    </row>
    <row r="96" spans="1:10" ht="25.5">
      <c r="A96" s="128" t="s">
        <v>2270</v>
      </c>
      <c r="B96" s="83">
        <f>+D96*1.04109</f>
        <v>1063.5359004</v>
      </c>
      <c r="C96" s="83"/>
      <c r="D96" s="83">
        <v>1021.56</v>
      </c>
      <c r="E96" s="83"/>
      <c r="F96" s="89">
        <f>+B96-D96</f>
        <v>41.9759004</v>
      </c>
      <c r="G96" s="101">
        <f>+F96/D96</f>
        <v>0.04109</v>
      </c>
      <c r="H96" s="88" t="s">
        <v>2166</v>
      </c>
      <c r="I96" s="118" t="s">
        <v>2155</v>
      </c>
      <c r="J96" s="118"/>
    </row>
    <row r="97" spans="1:10" ht="38.25">
      <c r="A97" s="158" t="s">
        <v>2273</v>
      </c>
      <c r="B97" s="159">
        <f>SUM(B82:B96)</f>
        <v>78848.5359004</v>
      </c>
      <c r="C97" s="159">
        <f>+B97</f>
        <v>78848.5359004</v>
      </c>
      <c r="D97" s="159">
        <f>SUM(D82:D96)</f>
        <v>63319.412000000004</v>
      </c>
      <c r="E97" s="159">
        <f>+D97</f>
        <v>63319.412000000004</v>
      </c>
      <c r="F97" s="159">
        <f t="shared" si="0"/>
        <v>15529.123900400002</v>
      </c>
      <c r="G97" s="160">
        <f t="shared" si="1"/>
        <v>0.24525060182807762</v>
      </c>
      <c r="H97" s="102" t="s">
        <v>2166</v>
      </c>
      <c r="I97" s="118"/>
      <c r="J97" s="118"/>
    </row>
    <row r="98" spans="1:10" ht="12.75">
      <c r="A98" s="128"/>
      <c r="B98" s="89"/>
      <c r="C98" s="89"/>
      <c r="D98" s="89"/>
      <c r="E98" s="89"/>
      <c r="F98" s="89"/>
      <c r="G98" s="101"/>
      <c r="H98" s="102"/>
      <c r="I98" s="118"/>
      <c r="J98" s="118"/>
    </row>
    <row r="99" spans="1:10" ht="25.5">
      <c r="A99" s="128" t="s">
        <v>2271</v>
      </c>
      <c r="B99" s="89">
        <v>922</v>
      </c>
      <c r="C99" s="89">
        <f>+B99</f>
        <v>922</v>
      </c>
      <c r="D99" s="89">
        <v>0</v>
      </c>
      <c r="E99" s="89">
        <f>+D99</f>
        <v>0</v>
      </c>
      <c r="F99" s="89">
        <f>+B99-D99</f>
        <v>922</v>
      </c>
      <c r="G99" s="103" t="s">
        <v>2240</v>
      </c>
      <c r="H99" s="102" t="s">
        <v>2166</v>
      </c>
      <c r="I99" s="118" t="s">
        <v>2193</v>
      </c>
      <c r="J99" s="118"/>
    </row>
    <row r="100" spans="1:10" ht="12.75">
      <c r="A100" s="128"/>
      <c r="B100" s="89"/>
      <c r="C100" s="89"/>
      <c r="D100" s="89"/>
      <c r="E100" s="89"/>
      <c r="F100" s="89"/>
      <c r="G100" s="101"/>
      <c r="H100" s="102"/>
      <c r="I100" s="118"/>
      <c r="J100" s="118"/>
    </row>
    <row r="101" spans="1:10" ht="12.75">
      <c r="A101" s="128"/>
      <c r="B101" s="81"/>
      <c r="C101" s="81"/>
      <c r="D101" s="89"/>
      <c r="E101" s="89"/>
      <c r="F101" s="89"/>
      <c r="G101" s="101"/>
      <c r="H101" s="88"/>
      <c r="I101" s="118"/>
      <c r="J101" s="118"/>
    </row>
    <row r="102" spans="1:10" ht="12.75">
      <c r="A102" s="126" t="s">
        <v>2180</v>
      </c>
      <c r="B102" s="81">
        <f>+D102*1.04109</f>
        <v>2224.4345376</v>
      </c>
      <c r="C102" s="81"/>
      <c r="D102" s="89">
        <v>2136.64</v>
      </c>
      <c r="E102" s="89"/>
      <c r="F102" s="89">
        <f t="shared" si="0"/>
        <v>87.79453760000024</v>
      </c>
      <c r="G102" s="101">
        <f t="shared" si="1"/>
        <v>0.04109000000000011</v>
      </c>
      <c r="H102" s="88" t="s">
        <v>2169</v>
      </c>
      <c r="I102" s="118" t="s">
        <v>2150</v>
      </c>
      <c r="J102" s="118"/>
    </row>
    <row r="103" spans="1:10" ht="12.75">
      <c r="A103" s="126" t="s">
        <v>2180</v>
      </c>
      <c r="B103" s="81">
        <f>+D103*1.04109</f>
        <v>5220.760963600002</v>
      </c>
      <c r="C103" s="81"/>
      <c r="D103" s="89">
        <v>5014.706666666668</v>
      </c>
      <c r="E103" s="89"/>
      <c r="F103" s="89">
        <f t="shared" si="0"/>
        <v>206.05429693333372</v>
      </c>
      <c r="G103" s="101">
        <f t="shared" si="1"/>
        <v>0.041090000000000064</v>
      </c>
      <c r="H103" s="88" t="s">
        <v>2170</v>
      </c>
      <c r="I103" s="118" t="s">
        <v>2150</v>
      </c>
      <c r="J103" s="118"/>
    </row>
    <row r="104" spans="1:10" ht="12.75">
      <c r="A104" s="126" t="s">
        <v>2180</v>
      </c>
      <c r="B104" s="81">
        <f>+D104*1.04109</f>
        <v>8506.007216099999</v>
      </c>
      <c r="C104" s="81"/>
      <c r="D104" s="89">
        <v>8170.289999999999</v>
      </c>
      <c r="E104" s="89"/>
      <c r="F104" s="89">
        <f>+B104-D104</f>
        <v>335.71721609999986</v>
      </c>
      <c r="G104" s="101">
        <f>+F104/D104</f>
        <v>0.04108999999999999</v>
      </c>
      <c r="H104" s="88" t="s">
        <v>2171</v>
      </c>
      <c r="I104" s="118" t="s">
        <v>2150</v>
      </c>
      <c r="J104" s="118"/>
    </row>
    <row r="105" spans="1:10" ht="15">
      <c r="A105" s="126" t="s">
        <v>2180</v>
      </c>
      <c r="B105" s="83">
        <f>+D105*1.04109</f>
        <v>3412.8439780500003</v>
      </c>
      <c r="C105" s="84"/>
      <c r="D105" s="84">
        <v>3278.145</v>
      </c>
      <c r="E105" s="84"/>
      <c r="F105" s="89">
        <f>+B105-D105</f>
        <v>134.69897805000028</v>
      </c>
      <c r="G105" s="101">
        <f>+F105/D105</f>
        <v>0.041090000000000085</v>
      </c>
      <c r="H105" s="88" t="s">
        <v>2172</v>
      </c>
      <c r="I105" s="118" t="s">
        <v>2150</v>
      </c>
      <c r="J105" s="118"/>
    </row>
    <row r="106" spans="1:10" ht="12.75">
      <c r="A106" s="126"/>
      <c r="B106" s="81">
        <f>+D106*1.04109</f>
        <v>19364.04669535</v>
      </c>
      <c r="C106" s="81">
        <f>+B106</f>
        <v>19364.04669535</v>
      </c>
      <c r="D106" s="89">
        <f>SUM(D102:D105)</f>
        <v>18599.781666666666</v>
      </c>
      <c r="E106" s="89">
        <f>+D106</f>
        <v>18599.781666666666</v>
      </c>
      <c r="F106" s="89">
        <f>+B106-D106</f>
        <v>764.2650286833341</v>
      </c>
      <c r="G106" s="101">
        <f>+F106/D106</f>
        <v>0.04109000000000004</v>
      </c>
      <c r="H106" s="102" t="s">
        <v>2166</v>
      </c>
      <c r="I106" s="118"/>
      <c r="J106" s="118"/>
    </row>
    <row r="107" spans="1:10" ht="12.75">
      <c r="A107" s="126"/>
      <c r="B107" s="105"/>
      <c r="C107" s="89"/>
      <c r="D107" s="89"/>
      <c r="E107" s="89"/>
      <c r="F107" s="89"/>
      <c r="G107" s="101"/>
      <c r="H107" s="102"/>
      <c r="I107" s="118"/>
      <c r="J107" s="118"/>
    </row>
    <row r="108" spans="1:10" ht="15">
      <c r="A108" s="264" t="s">
        <v>2396</v>
      </c>
      <c r="B108" s="232">
        <v>18600</v>
      </c>
      <c r="C108" s="230"/>
      <c r="D108" s="229" t="s">
        <v>2409</v>
      </c>
      <c r="E108" s="230"/>
      <c r="F108" s="89"/>
      <c r="G108" s="101"/>
      <c r="H108" s="88" t="s">
        <v>2169</v>
      </c>
      <c r="I108" s="118"/>
      <c r="J108" s="119" t="s">
        <v>2420</v>
      </c>
    </row>
    <row r="109" spans="1:10" ht="15">
      <c r="A109" s="264" t="s">
        <v>2396</v>
      </c>
      <c r="B109" s="232">
        <v>18600</v>
      </c>
      <c r="C109" s="230"/>
      <c r="D109" s="229" t="s">
        <v>2409</v>
      </c>
      <c r="E109" s="230"/>
      <c r="F109" s="89"/>
      <c r="G109" s="101"/>
      <c r="H109" s="88" t="s">
        <v>2170</v>
      </c>
      <c r="I109" s="118"/>
      <c r="J109" s="119" t="s">
        <v>2420</v>
      </c>
    </row>
    <row r="110" spans="1:10" ht="15">
      <c r="A110" s="264" t="s">
        <v>2396</v>
      </c>
      <c r="B110" s="232">
        <v>18600</v>
      </c>
      <c r="C110" s="230"/>
      <c r="D110" s="229" t="s">
        <v>2409</v>
      </c>
      <c r="E110" s="230"/>
      <c r="F110" s="89"/>
      <c r="G110" s="101"/>
      <c r="H110" s="88" t="s">
        <v>2171</v>
      </c>
      <c r="I110" s="118"/>
      <c r="J110" s="119" t="s">
        <v>2420</v>
      </c>
    </row>
    <row r="111" spans="1:10" ht="17.25">
      <c r="A111" s="264" t="s">
        <v>2396</v>
      </c>
      <c r="B111" s="237">
        <v>18600</v>
      </c>
      <c r="C111" s="230"/>
      <c r="D111" s="229" t="s">
        <v>2409</v>
      </c>
      <c r="E111" s="230"/>
      <c r="F111" s="89"/>
      <c r="G111" s="101"/>
      <c r="H111" s="88" t="s">
        <v>2172</v>
      </c>
      <c r="I111" s="118"/>
      <c r="J111" s="119" t="s">
        <v>2420</v>
      </c>
    </row>
    <row r="112" spans="1:10" ht="15">
      <c r="A112" s="264"/>
      <c r="B112" s="232">
        <f>SUM(B108:B111)</f>
        <v>74400</v>
      </c>
      <c r="C112" s="230"/>
      <c r="D112" s="229" t="s">
        <v>2409</v>
      </c>
      <c r="E112" s="230"/>
      <c r="F112" s="89"/>
      <c r="G112" s="101"/>
      <c r="H112" s="102" t="s">
        <v>2166</v>
      </c>
      <c r="I112" s="118"/>
      <c r="J112" s="119" t="s">
        <v>2420</v>
      </c>
    </row>
    <row r="113" spans="1:10" ht="15.75">
      <c r="A113" s="264"/>
      <c r="B113" s="233"/>
      <c r="C113" s="230"/>
      <c r="D113" s="229" t="s">
        <v>2409</v>
      </c>
      <c r="E113" s="230"/>
      <c r="F113" s="89"/>
      <c r="G113" s="101"/>
      <c r="H113" s="102"/>
      <c r="I113" s="118"/>
      <c r="J113" s="119" t="s">
        <v>2420</v>
      </c>
    </row>
    <row r="114" spans="1:10" ht="12.75">
      <c r="A114" s="264" t="s">
        <v>2284</v>
      </c>
      <c r="B114" s="234">
        <v>0</v>
      </c>
      <c r="C114" s="230"/>
      <c r="D114" s="229" t="s">
        <v>2409</v>
      </c>
      <c r="E114" s="230"/>
      <c r="F114" s="89"/>
      <c r="G114" s="101"/>
      <c r="H114" s="88" t="s">
        <v>2169</v>
      </c>
      <c r="I114" s="118"/>
      <c r="J114" s="119" t="s">
        <v>2420</v>
      </c>
    </row>
    <row r="115" spans="1:10" ht="15">
      <c r="A115" s="264" t="s">
        <v>2284</v>
      </c>
      <c r="B115" s="232">
        <v>5500</v>
      </c>
      <c r="C115" s="230"/>
      <c r="D115" s="229" t="s">
        <v>2409</v>
      </c>
      <c r="E115" s="230"/>
      <c r="F115" s="89"/>
      <c r="G115" s="101"/>
      <c r="H115" s="88" t="s">
        <v>2170</v>
      </c>
      <c r="I115" s="118"/>
      <c r="J115" s="119" t="s">
        <v>2420</v>
      </c>
    </row>
    <row r="116" spans="1:10" ht="12.75">
      <c r="A116" s="264" t="s">
        <v>2284</v>
      </c>
      <c r="B116" s="234">
        <v>0</v>
      </c>
      <c r="C116" s="230"/>
      <c r="D116" s="229" t="s">
        <v>2409</v>
      </c>
      <c r="E116" s="230"/>
      <c r="F116" s="89"/>
      <c r="G116" s="101"/>
      <c r="H116" s="88" t="s">
        <v>2171</v>
      </c>
      <c r="I116" s="118"/>
      <c r="J116" s="119" t="s">
        <v>2420</v>
      </c>
    </row>
    <row r="117" spans="1:10" ht="17.25">
      <c r="A117" s="264" t="s">
        <v>2284</v>
      </c>
      <c r="B117" s="237">
        <v>0</v>
      </c>
      <c r="C117" s="230"/>
      <c r="D117" s="229" t="s">
        <v>2409</v>
      </c>
      <c r="E117" s="230"/>
      <c r="F117" s="89"/>
      <c r="G117" s="101"/>
      <c r="H117" s="88" t="s">
        <v>2172</v>
      </c>
      <c r="I117" s="118"/>
      <c r="J117" s="119" t="s">
        <v>2420</v>
      </c>
    </row>
    <row r="118" spans="1:10" ht="12.75">
      <c r="A118" s="264"/>
      <c r="B118" s="235">
        <f>SUM(B114:B117)</f>
        <v>5500</v>
      </c>
      <c r="C118" s="230"/>
      <c r="D118" s="229" t="s">
        <v>2409</v>
      </c>
      <c r="E118" s="230"/>
      <c r="F118" s="89"/>
      <c r="G118" s="101"/>
      <c r="H118" s="102" t="s">
        <v>2166</v>
      </c>
      <c r="I118" s="118"/>
      <c r="J118" s="119" t="s">
        <v>2420</v>
      </c>
    </row>
    <row r="119" spans="1:10" ht="12.75">
      <c r="A119" s="264"/>
      <c r="B119" s="235"/>
      <c r="C119" s="230"/>
      <c r="D119" s="229" t="s">
        <v>2409</v>
      </c>
      <c r="E119" s="230"/>
      <c r="F119" s="89"/>
      <c r="G119" s="101"/>
      <c r="H119" s="102"/>
      <c r="I119" s="118"/>
      <c r="J119" s="119" t="s">
        <v>2420</v>
      </c>
    </row>
    <row r="120" spans="1:10" ht="15" customHeight="1">
      <c r="A120" s="262" t="s">
        <v>2397</v>
      </c>
      <c r="B120" s="234">
        <v>0</v>
      </c>
      <c r="C120" s="230"/>
      <c r="D120" s="229" t="s">
        <v>2409</v>
      </c>
      <c r="E120" s="230"/>
      <c r="F120" s="89"/>
      <c r="G120" s="101"/>
      <c r="H120" s="88" t="s">
        <v>2169</v>
      </c>
      <c r="I120" s="118"/>
      <c r="J120" s="119" t="s">
        <v>2420</v>
      </c>
    </row>
    <row r="121" spans="1:10" ht="15" customHeight="1">
      <c r="A121" s="262" t="s">
        <v>2397</v>
      </c>
      <c r="B121" s="232">
        <v>2700</v>
      </c>
      <c r="C121" s="230"/>
      <c r="D121" s="229" t="s">
        <v>2409</v>
      </c>
      <c r="E121" s="230"/>
      <c r="F121" s="89"/>
      <c r="G121" s="101"/>
      <c r="H121" s="88" t="s">
        <v>2170</v>
      </c>
      <c r="I121" s="118"/>
      <c r="J121" s="119" t="s">
        <v>2420</v>
      </c>
    </row>
    <row r="122" spans="1:10" ht="15" customHeight="1">
      <c r="A122" s="262" t="s">
        <v>2397</v>
      </c>
      <c r="B122" s="234">
        <v>0</v>
      </c>
      <c r="C122" s="230"/>
      <c r="D122" s="229" t="s">
        <v>2409</v>
      </c>
      <c r="E122" s="230"/>
      <c r="F122" s="89"/>
      <c r="G122" s="101"/>
      <c r="H122" s="88" t="s">
        <v>2171</v>
      </c>
      <c r="I122" s="118"/>
      <c r="J122" s="119" t="s">
        <v>2420</v>
      </c>
    </row>
    <row r="123" spans="1:10" ht="15" customHeight="1">
      <c r="A123" s="262" t="s">
        <v>2397</v>
      </c>
      <c r="B123" s="240">
        <v>0</v>
      </c>
      <c r="C123" s="230"/>
      <c r="D123" s="229" t="s">
        <v>2409</v>
      </c>
      <c r="E123" s="230"/>
      <c r="F123" s="89"/>
      <c r="G123" s="101"/>
      <c r="H123" s="88" t="s">
        <v>2172</v>
      </c>
      <c r="I123" s="118"/>
      <c r="J123" s="119" t="s">
        <v>2420</v>
      </c>
    </row>
    <row r="124" spans="1:10" ht="15" customHeight="1">
      <c r="A124" s="239"/>
      <c r="B124" s="235">
        <f>SUM(B120:B123)</f>
        <v>2700</v>
      </c>
      <c r="C124" s="230"/>
      <c r="D124" s="229" t="s">
        <v>2409</v>
      </c>
      <c r="E124" s="230"/>
      <c r="F124" s="89"/>
      <c r="G124" s="101"/>
      <c r="H124" s="102" t="s">
        <v>2166</v>
      </c>
      <c r="I124" s="118"/>
      <c r="J124" s="119" t="s">
        <v>2420</v>
      </c>
    </row>
    <row r="125" spans="1:10" ht="15" customHeight="1">
      <c r="A125" s="239"/>
      <c r="B125" s="236"/>
      <c r="C125" s="230"/>
      <c r="D125" s="229" t="s">
        <v>2409</v>
      </c>
      <c r="E125" s="230"/>
      <c r="F125" s="89"/>
      <c r="G125" s="101"/>
      <c r="H125" s="102"/>
      <c r="I125" s="118"/>
      <c r="J125" s="119" t="s">
        <v>2420</v>
      </c>
    </row>
    <row r="126" spans="1:10" ht="14.25">
      <c r="A126" s="262" t="s">
        <v>2398</v>
      </c>
      <c r="B126" s="232">
        <v>3849</v>
      </c>
      <c r="C126" s="230"/>
      <c r="D126" s="229" t="s">
        <v>2409</v>
      </c>
      <c r="E126" s="230"/>
      <c r="F126" s="89"/>
      <c r="G126" s="101"/>
      <c r="H126" s="88" t="s">
        <v>2169</v>
      </c>
      <c r="I126" s="118"/>
      <c r="J126" s="119" t="s">
        <v>2420</v>
      </c>
    </row>
    <row r="127" spans="1:10" ht="14.25">
      <c r="A127" s="262" t="s">
        <v>2398</v>
      </c>
      <c r="B127" s="232">
        <v>3849</v>
      </c>
      <c r="C127" s="230"/>
      <c r="D127" s="229" t="s">
        <v>2409</v>
      </c>
      <c r="E127" s="230"/>
      <c r="F127" s="89"/>
      <c r="G127" s="101"/>
      <c r="H127" s="88" t="s">
        <v>2170</v>
      </c>
      <c r="I127" s="118"/>
      <c r="J127" s="119" t="s">
        <v>2420</v>
      </c>
    </row>
    <row r="128" spans="1:10" ht="12.75">
      <c r="A128" s="262" t="s">
        <v>2398</v>
      </c>
      <c r="B128" s="234">
        <v>0</v>
      </c>
      <c r="C128" s="230"/>
      <c r="D128" s="229" t="s">
        <v>2409</v>
      </c>
      <c r="E128" s="230"/>
      <c r="F128" s="89"/>
      <c r="G128" s="101"/>
      <c r="H128" s="88" t="s">
        <v>2171</v>
      </c>
      <c r="I128" s="118"/>
      <c r="J128" s="119" t="s">
        <v>2420</v>
      </c>
    </row>
    <row r="129" spans="1:10" ht="15">
      <c r="A129" s="262" t="s">
        <v>2398</v>
      </c>
      <c r="B129" s="240">
        <v>0</v>
      </c>
      <c r="C129" s="230"/>
      <c r="D129" s="229" t="s">
        <v>2409</v>
      </c>
      <c r="E129" s="230"/>
      <c r="F129" s="89"/>
      <c r="G129" s="101"/>
      <c r="H129" s="88" t="s">
        <v>2172</v>
      </c>
      <c r="I129" s="118"/>
      <c r="J129" s="119" t="s">
        <v>2420</v>
      </c>
    </row>
    <row r="130" spans="1:10" ht="15" customHeight="1">
      <c r="A130" s="239"/>
      <c r="B130" s="233">
        <f>SUM(B126:B129)</f>
        <v>7698</v>
      </c>
      <c r="C130" s="230"/>
      <c r="D130" s="229" t="s">
        <v>2409</v>
      </c>
      <c r="E130" s="230"/>
      <c r="F130" s="89"/>
      <c r="G130" s="101"/>
      <c r="H130" s="102" t="s">
        <v>2166</v>
      </c>
      <c r="I130" s="118"/>
      <c r="J130" s="119" t="s">
        <v>2420</v>
      </c>
    </row>
    <row r="131" spans="1:10" ht="15" customHeight="1">
      <c r="A131" s="239"/>
      <c r="B131" s="236"/>
      <c r="C131" s="230"/>
      <c r="D131" s="229" t="s">
        <v>2409</v>
      </c>
      <c r="E131" s="230"/>
      <c r="F131" s="89"/>
      <c r="G131" s="101"/>
      <c r="H131" s="102"/>
      <c r="I131" s="118"/>
      <c r="J131" s="119" t="s">
        <v>2420</v>
      </c>
    </row>
    <row r="132" spans="1:10" ht="25.5" customHeight="1">
      <c r="A132" s="263" t="s">
        <v>2407</v>
      </c>
      <c r="B132" s="232">
        <v>12713.4</v>
      </c>
      <c r="C132" s="230"/>
      <c r="D132" s="229" t="s">
        <v>2409</v>
      </c>
      <c r="E132" s="230"/>
      <c r="F132" s="89"/>
      <c r="G132" s="101"/>
      <c r="H132" s="88" t="s">
        <v>2169</v>
      </c>
      <c r="I132" s="118"/>
      <c r="J132" s="119" t="s">
        <v>2420</v>
      </c>
    </row>
    <row r="133" spans="1:10" ht="27.75" customHeight="1">
      <c r="A133" s="263" t="s">
        <v>2407</v>
      </c>
      <c r="B133" s="232">
        <v>5093.4400000000005</v>
      </c>
      <c r="C133" s="230"/>
      <c r="D133" s="229" t="s">
        <v>2409</v>
      </c>
      <c r="E133" s="230"/>
      <c r="F133" s="89"/>
      <c r="G133" s="101"/>
      <c r="H133" s="88" t="s">
        <v>2170</v>
      </c>
      <c r="I133" s="118"/>
      <c r="J133" s="119" t="s">
        <v>2420</v>
      </c>
    </row>
    <row r="134" spans="1:10" ht="30.75" customHeight="1">
      <c r="A134" s="263" t="s">
        <v>2407</v>
      </c>
      <c r="B134" s="232">
        <v>4760.360000000001</v>
      </c>
      <c r="C134" s="230"/>
      <c r="D134" s="229" t="s">
        <v>2409</v>
      </c>
      <c r="E134" s="230"/>
      <c r="F134" s="89"/>
      <c r="G134" s="101"/>
      <c r="H134" s="88" t="s">
        <v>2171</v>
      </c>
      <c r="I134" s="118"/>
      <c r="J134" s="119" t="s">
        <v>2420</v>
      </c>
    </row>
    <row r="135" spans="1:10" ht="36" customHeight="1">
      <c r="A135" s="263" t="s">
        <v>2407</v>
      </c>
      <c r="B135" s="237">
        <v>3800.19</v>
      </c>
      <c r="C135" s="230"/>
      <c r="D135" s="229" t="s">
        <v>2409</v>
      </c>
      <c r="E135" s="230"/>
      <c r="F135" s="89"/>
      <c r="G135" s="101"/>
      <c r="H135" s="88" t="s">
        <v>2172</v>
      </c>
      <c r="I135" s="118"/>
      <c r="J135" s="119" t="s">
        <v>2420</v>
      </c>
    </row>
    <row r="136" spans="1:10" ht="15" customHeight="1">
      <c r="A136" s="239"/>
      <c r="B136" s="232">
        <f>SUM(B132:B135)</f>
        <v>26367.39</v>
      </c>
      <c r="C136" s="230"/>
      <c r="D136" s="229" t="s">
        <v>2409</v>
      </c>
      <c r="E136" s="230"/>
      <c r="F136" s="89"/>
      <c r="G136" s="101"/>
      <c r="H136" s="102" t="s">
        <v>2166</v>
      </c>
      <c r="I136" s="118"/>
      <c r="J136" s="119" t="s">
        <v>2420</v>
      </c>
    </row>
    <row r="137" spans="1:10" ht="14.25">
      <c r="A137" s="238"/>
      <c r="B137" s="232"/>
      <c r="C137" s="230"/>
      <c r="D137" s="89"/>
      <c r="E137" s="230"/>
      <c r="F137" s="89"/>
      <c r="G137" s="101"/>
      <c r="H137" s="102"/>
      <c r="I137" s="118"/>
      <c r="J137" s="118"/>
    </row>
    <row r="138" spans="1:10" ht="12.75">
      <c r="A138" s="126"/>
      <c r="B138" s="231"/>
      <c r="C138" s="81"/>
      <c r="D138" s="89"/>
      <c r="E138" s="89"/>
      <c r="F138" s="89"/>
      <c r="G138" s="101"/>
      <c r="H138" s="88"/>
      <c r="I138" s="118"/>
      <c r="J138" s="118"/>
    </row>
    <row r="139" spans="1:10" ht="12.75">
      <c r="A139" s="128" t="s">
        <v>2408</v>
      </c>
      <c r="B139" s="81">
        <f>+B108+B114+B120+B126+B132</f>
        <v>35162.4</v>
      </c>
      <c r="C139" s="81"/>
      <c r="D139" s="89">
        <v>34260.200000000004</v>
      </c>
      <c r="E139" s="89"/>
      <c r="F139" s="89">
        <f>+B139-D139</f>
        <v>902.1999999999971</v>
      </c>
      <c r="G139" s="101">
        <f>+F139/D139</f>
        <v>0.02633376337557857</v>
      </c>
      <c r="H139" s="88" t="s">
        <v>2169</v>
      </c>
      <c r="I139" s="118" t="s">
        <v>2154</v>
      </c>
      <c r="J139" s="119" t="s">
        <v>2420</v>
      </c>
    </row>
    <row r="140" spans="1:10" ht="12.75">
      <c r="A140" s="126" t="s">
        <v>2182</v>
      </c>
      <c r="B140" s="89">
        <f>+B109+B115+B121+B127+B133</f>
        <v>35742.44</v>
      </c>
      <c r="C140" s="81"/>
      <c r="D140" s="89">
        <v>33647.9</v>
      </c>
      <c r="E140" s="89"/>
      <c r="F140" s="89">
        <f>+B140-D140</f>
        <v>2094.540000000001</v>
      </c>
      <c r="G140" s="101">
        <f>+F140/D140</f>
        <v>0.06224875846635305</v>
      </c>
      <c r="H140" s="88" t="s">
        <v>2170</v>
      </c>
      <c r="I140" s="118" t="s">
        <v>2154</v>
      </c>
      <c r="J140" s="119" t="s">
        <v>2420</v>
      </c>
    </row>
    <row r="141" spans="1:10" ht="12.75">
      <c r="A141" s="126" t="s">
        <v>2182</v>
      </c>
      <c r="B141" s="89">
        <f>+B110+B116+B122+B128+B134</f>
        <v>23360.36</v>
      </c>
      <c r="C141" s="81"/>
      <c r="D141" s="89">
        <v>17556.04</v>
      </c>
      <c r="E141" s="89"/>
      <c r="F141" s="89">
        <f>+B141-D141</f>
        <v>5804.32</v>
      </c>
      <c r="G141" s="101">
        <f>+F141/D141</f>
        <v>0.3306166994379142</v>
      </c>
      <c r="H141" s="88" t="s">
        <v>2171</v>
      </c>
      <c r="I141" s="118" t="s">
        <v>2154</v>
      </c>
      <c r="J141" s="119" t="s">
        <v>2420</v>
      </c>
    </row>
    <row r="142" spans="1:10" ht="15">
      <c r="A142" s="126" t="s">
        <v>2182</v>
      </c>
      <c r="B142" s="83">
        <f>+B111+B117+B123+B129+B135</f>
        <v>22400.19</v>
      </c>
      <c r="C142" s="84"/>
      <c r="D142" s="84">
        <v>21380.615</v>
      </c>
      <c r="E142" s="84"/>
      <c r="F142" s="89">
        <f>+B142-D142</f>
        <v>1019.5749999999971</v>
      </c>
      <c r="G142" s="241">
        <f>+F142/D142</f>
        <v>0.04768688833319327</v>
      </c>
      <c r="H142" s="88" t="s">
        <v>2172</v>
      </c>
      <c r="I142" s="118" t="s">
        <v>2154</v>
      </c>
      <c r="J142" s="119" t="s">
        <v>2420</v>
      </c>
    </row>
    <row r="143" spans="1:10" ht="12.75">
      <c r="A143" s="126"/>
      <c r="B143" s="95">
        <f>SUM(B139:B142)</f>
        <v>116665.39</v>
      </c>
      <c r="C143" s="81">
        <f>+B143</f>
        <v>116665.39</v>
      </c>
      <c r="D143" s="89">
        <f>SUM(D139:D142)</f>
        <v>106844.75500000002</v>
      </c>
      <c r="E143" s="89">
        <f>+D143</f>
        <v>106844.75500000002</v>
      </c>
      <c r="F143" s="89">
        <f>+B143-D143</f>
        <v>9820.63499999998</v>
      </c>
      <c r="G143" s="101">
        <f>+F143/D143</f>
        <v>0.09191499386188848</v>
      </c>
      <c r="H143" s="102" t="s">
        <v>2166</v>
      </c>
      <c r="I143" s="118"/>
      <c r="J143" s="118"/>
    </row>
    <row r="144" spans="1:10" ht="12.75">
      <c r="A144" s="126"/>
      <c r="B144" s="89"/>
      <c r="C144" s="89"/>
      <c r="D144" s="89"/>
      <c r="E144" s="89"/>
      <c r="F144" s="89"/>
      <c r="G144" s="101"/>
      <c r="H144" s="102"/>
      <c r="I144" s="118"/>
      <c r="J144" s="118"/>
    </row>
    <row r="145" spans="1:10" ht="12.75">
      <c r="A145" s="126"/>
      <c r="B145" s="81"/>
      <c r="C145" s="81"/>
      <c r="D145" s="89"/>
      <c r="E145" s="89"/>
      <c r="F145" s="89"/>
      <c r="G145" s="101"/>
      <c r="H145" s="88"/>
      <c r="I145" s="118"/>
      <c r="J145" s="118"/>
    </row>
    <row r="146" spans="1:10" ht="90" customHeight="1">
      <c r="A146" s="126" t="s">
        <v>1573</v>
      </c>
      <c r="B146" s="89">
        <f>+(+D146*0.5)*1.04109</f>
        <v>2546.14002335</v>
      </c>
      <c r="C146" s="81"/>
      <c r="D146" s="89">
        <v>4891.296666666666</v>
      </c>
      <c r="E146" s="89"/>
      <c r="F146" s="89">
        <f>+B146-D146</f>
        <v>-2345.1566433166663</v>
      </c>
      <c r="G146" s="101">
        <f>+F146/D146</f>
        <v>-0.47945499999999996</v>
      </c>
      <c r="H146" s="88" t="s">
        <v>2169</v>
      </c>
      <c r="I146" s="265" t="s">
        <v>2422</v>
      </c>
      <c r="J146" s="266"/>
    </row>
    <row r="147" spans="1:10" ht="12.75">
      <c r="A147" s="126" t="s">
        <v>1573</v>
      </c>
      <c r="B147" s="89">
        <f>+(+D147*0.5)*1.04109</f>
        <v>2443.4226136500006</v>
      </c>
      <c r="C147" s="81"/>
      <c r="D147" s="89">
        <v>4693.970000000001</v>
      </c>
      <c r="E147" s="89"/>
      <c r="F147" s="89">
        <f>+B147-D147</f>
        <v>-2250.5473863500006</v>
      </c>
      <c r="G147" s="101">
        <f>+F147/D147</f>
        <v>-0.479455</v>
      </c>
      <c r="H147" s="88" t="s">
        <v>2170</v>
      </c>
      <c r="I147" s="119" t="s">
        <v>2423</v>
      </c>
      <c r="J147" s="119" t="s">
        <v>2423</v>
      </c>
    </row>
    <row r="148" spans="1:10" ht="12.75">
      <c r="A148" s="126" t="s">
        <v>1573</v>
      </c>
      <c r="B148" s="89">
        <f>+(+D148*0.5)*1.04109</f>
        <v>3389.6615064749994</v>
      </c>
      <c r="C148" s="81"/>
      <c r="D148" s="89">
        <v>6511.754999999998</v>
      </c>
      <c r="E148" s="89"/>
      <c r="F148" s="89">
        <f>+B148-D148</f>
        <v>-3122.093493524999</v>
      </c>
      <c r="G148" s="101">
        <f>+F148/D148</f>
        <v>-0.47945499999999996</v>
      </c>
      <c r="H148" s="88" t="s">
        <v>2171</v>
      </c>
      <c r="I148" s="119" t="s">
        <v>2423</v>
      </c>
      <c r="J148" s="119" t="s">
        <v>2423</v>
      </c>
    </row>
    <row r="149" spans="1:10" ht="15">
      <c r="A149" s="126" t="s">
        <v>1573</v>
      </c>
      <c r="B149" s="83">
        <f>+(+D149*0.5)*1.04109</f>
        <v>2645.7688660500003</v>
      </c>
      <c r="C149" s="84"/>
      <c r="D149" s="84">
        <v>5082.6900000000005</v>
      </c>
      <c r="E149" s="84"/>
      <c r="F149" s="89">
        <f>+B149-D149</f>
        <v>-2436.9211339500002</v>
      </c>
      <c r="G149" s="101">
        <f>+F149/D149</f>
        <v>-0.479455</v>
      </c>
      <c r="H149" s="88" t="s">
        <v>2172</v>
      </c>
      <c r="I149" s="119" t="s">
        <v>2423</v>
      </c>
      <c r="J149" s="119" t="s">
        <v>2423</v>
      </c>
    </row>
    <row r="150" spans="1:10" ht="12.75">
      <c r="A150" s="126"/>
      <c r="B150" s="81">
        <f>SUM(B146:B149)</f>
        <v>11024.993009525</v>
      </c>
      <c r="C150" s="81">
        <f>+B150</f>
        <v>11024.993009525</v>
      </c>
      <c r="D150" s="89">
        <f>SUM(D146:D149)</f>
        <v>21179.711666666662</v>
      </c>
      <c r="E150" s="89">
        <f>+D150</f>
        <v>21179.711666666662</v>
      </c>
      <c r="F150" s="89">
        <f>+B150-D150</f>
        <v>-10154.718657141662</v>
      </c>
      <c r="G150" s="101">
        <f>+F150/D150</f>
        <v>-0.4794549999999999</v>
      </c>
      <c r="H150" s="102" t="s">
        <v>2166</v>
      </c>
      <c r="I150" s="118"/>
      <c r="J150" s="118"/>
    </row>
    <row r="151" spans="1:10" ht="12.75">
      <c r="A151" s="126"/>
      <c r="B151" s="81"/>
      <c r="C151" s="81"/>
      <c r="D151" s="89"/>
      <c r="E151" s="89"/>
      <c r="F151" s="89"/>
      <c r="G151" s="101"/>
      <c r="H151" s="88"/>
      <c r="I151" s="118"/>
      <c r="J151" s="118"/>
    </row>
    <row r="152" spans="1:10" ht="12.75">
      <c r="A152" s="126" t="s">
        <v>1617</v>
      </c>
      <c r="B152" s="81">
        <f>+D152*1.04109</f>
        <v>148.0395277</v>
      </c>
      <c r="C152" s="81"/>
      <c r="D152" s="89">
        <v>142.19666666666666</v>
      </c>
      <c r="E152" s="89"/>
      <c r="F152" s="89">
        <f>+B152-D152</f>
        <v>5.8428610333333495</v>
      </c>
      <c r="G152" s="101">
        <f>+F152/D152</f>
        <v>0.04109000000000012</v>
      </c>
      <c r="H152" s="88" t="s">
        <v>2169</v>
      </c>
      <c r="I152" s="118" t="s">
        <v>2160</v>
      </c>
      <c r="J152" s="118"/>
    </row>
    <row r="153" spans="1:10" ht="12.75">
      <c r="A153" s="126" t="s">
        <v>1617</v>
      </c>
      <c r="B153" s="81">
        <f>+D153*1.04109</f>
        <v>209.61653090000004</v>
      </c>
      <c r="C153" s="81"/>
      <c r="D153" s="89">
        <v>201.34333333333336</v>
      </c>
      <c r="E153" s="89"/>
      <c r="F153" s="89">
        <f>+B153-D153</f>
        <v>8.273197566666681</v>
      </c>
      <c r="G153" s="101">
        <f>+F153/D153</f>
        <v>0.041090000000000064</v>
      </c>
      <c r="H153" s="88" t="s">
        <v>2170</v>
      </c>
      <c r="I153" s="118" t="s">
        <v>2160</v>
      </c>
      <c r="J153" s="118"/>
    </row>
    <row r="154" spans="1:10" ht="12.75">
      <c r="A154" s="126" t="s">
        <v>1617</v>
      </c>
      <c r="B154" s="81">
        <f>+D154*1.04109</f>
        <v>186.4175754</v>
      </c>
      <c r="C154" s="81"/>
      <c r="D154" s="89">
        <v>179.06</v>
      </c>
      <c r="E154" s="89"/>
      <c r="F154" s="89">
        <f>+B154-D154</f>
        <v>7.357575400000002</v>
      </c>
      <c r="G154" s="101">
        <f>+F154/D154</f>
        <v>0.04109000000000001</v>
      </c>
      <c r="H154" s="88" t="s">
        <v>2171</v>
      </c>
      <c r="I154" s="118" t="s">
        <v>2160</v>
      </c>
      <c r="J154" s="118"/>
    </row>
    <row r="155" spans="1:10" ht="15">
      <c r="A155" s="126" t="s">
        <v>1617</v>
      </c>
      <c r="B155" s="83">
        <f>+D155*1.04109</f>
        <v>191.8937088</v>
      </c>
      <c r="C155" s="84"/>
      <c r="D155" s="84">
        <v>184.32</v>
      </c>
      <c r="E155" s="84"/>
      <c r="F155" s="89">
        <f>+B155-D155</f>
        <v>7.57370880000002</v>
      </c>
      <c r="G155" s="101">
        <f>+F155/D155</f>
        <v>0.04109000000000011</v>
      </c>
      <c r="H155" s="88" t="s">
        <v>2172</v>
      </c>
      <c r="I155" s="118" t="s">
        <v>2160</v>
      </c>
      <c r="J155" s="118"/>
    </row>
    <row r="156" spans="1:10" ht="12.75">
      <c r="A156" s="126"/>
      <c r="B156" s="81">
        <f>+D156*1.04109</f>
        <v>735.9673428000001</v>
      </c>
      <c r="C156" s="81">
        <f>+B156</f>
        <v>735.9673428000001</v>
      </c>
      <c r="D156" s="89">
        <f>SUM(D152:D155)</f>
        <v>706.9200000000001</v>
      </c>
      <c r="E156" s="89">
        <f>+D156</f>
        <v>706.9200000000001</v>
      </c>
      <c r="F156" s="89">
        <f>+B156-D156</f>
        <v>29.047342800000024</v>
      </c>
      <c r="G156" s="101">
        <f>+F156/D156</f>
        <v>0.04109000000000003</v>
      </c>
      <c r="H156" s="102" t="s">
        <v>2166</v>
      </c>
      <c r="I156" s="118"/>
      <c r="J156" s="118"/>
    </row>
    <row r="157" spans="1:10" ht="12.75">
      <c r="A157" s="126"/>
      <c r="B157" s="81"/>
      <c r="C157" s="81"/>
      <c r="D157" s="89"/>
      <c r="E157" s="89"/>
      <c r="F157" s="89"/>
      <c r="G157" s="101"/>
      <c r="H157" s="88"/>
      <c r="I157" s="118"/>
      <c r="J157" s="118"/>
    </row>
    <row r="158" spans="1:10" ht="26.25">
      <c r="A158" s="128" t="s">
        <v>2196</v>
      </c>
      <c r="B158" s="81">
        <v>7367</v>
      </c>
      <c r="C158" s="81">
        <f>+B158</f>
        <v>7367</v>
      </c>
      <c r="D158" s="89">
        <v>9301.6</v>
      </c>
      <c r="E158" s="89">
        <f>+D158</f>
        <v>9301.6</v>
      </c>
      <c r="F158" s="89">
        <f>+B158-D158</f>
        <v>-1934.6000000000004</v>
      </c>
      <c r="G158" s="101">
        <f>+F158/D158</f>
        <v>-0.20798572288638517</v>
      </c>
      <c r="H158" s="88" t="s">
        <v>2166</v>
      </c>
      <c r="I158" s="119" t="s">
        <v>2197</v>
      </c>
      <c r="J158" s="119" t="s">
        <v>2245</v>
      </c>
    </row>
    <row r="159" spans="1:10" ht="12.75">
      <c r="A159" s="128"/>
      <c r="B159" s="105"/>
      <c r="C159" s="105"/>
      <c r="D159" s="105"/>
      <c r="E159" s="105"/>
      <c r="F159" s="105"/>
      <c r="G159" s="106"/>
      <c r="H159" s="88"/>
      <c r="I159" s="119"/>
      <c r="J159" s="119"/>
    </row>
    <row r="160" spans="1:10" ht="12.75">
      <c r="A160" s="128" t="s">
        <v>2404</v>
      </c>
      <c r="B160" s="105">
        <v>4000</v>
      </c>
      <c r="C160" s="105">
        <f>+B160</f>
        <v>4000</v>
      </c>
      <c r="D160" s="105">
        <v>0</v>
      </c>
      <c r="E160" s="105">
        <f>+D160</f>
        <v>0</v>
      </c>
      <c r="F160" s="89">
        <f>+B160-D160</f>
        <v>4000</v>
      </c>
      <c r="G160" s="226" t="s">
        <v>2240</v>
      </c>
      <c r="H160" s="88" t="s">
        <v>2166</v>
      </c>
      <c r="I160" s="119" t="s">
        <v>2405</v>
      </c>
      <c r="J160" s="119"/>
    </row>
    <row r="161" spans="1:10" ht="12.75">
      <c r="A161" s="128"/>
      <c r="B161" s="90"/>
      <c r="C161" s="90"/>
      <c r="D161" s="105"/>
      <c r="E161" s="105"/>
      <c r="F161" s="105"/>
      <c r="G161" s="106"/>
      <c r="H161" s="88"/>
      <c r="I161" s="119"/>
      <c r="J161" s="119"/>
    </row>
    <row r="162" spans="1:10" ht="12.75">
      <c r="A162" s="128" t="s">
        <v>2255</v>
      </c>
      <c r="B162" s="90">
        <v>11992</v>
      </c>
      <c r="C162" s="90">
        <f>+B162</f>
        <v>11992</v>
      </c>
      <c r="D162" s="105">
        <v>0</v>
      </c>
      <c r="E162" s="105">
        <f>+D162</f>
        <v>0</v>
      </c>
      <c r="F162" s="89">
        <f>+B162-D162</f>
        <v>11992</v>
      </c>
      <c r="G162" s="103" t="s">
        <v>2240</v>
      </c>
      <c r="H162" s="88" t="s">
        <v>2166</v>
      </c>
      <c r="I162" s="119" t="s">
        <v>2424</v>
      </c>
      <c r="J162" s="119"/>
    </row>
    <row r="163" spans="1:10" ht="13.5" thickBot="1">
      <c r="A163" s="126"/>
      <c r="B163" s="90"/>
      <c r="C163" s="90"/>
      <c r="D163" s="105"/>
      <c r="E163" s="105"/>
      <c r="F163" s="105"/>
      <c r="G163" s="106"/>
      <c r="H163" s="88"/>
      <c r="I163" s="118"/>
      <c r="J163" s="118"/>
    </row>
    <row r="164" spans="1:10" ht="12.75">
      <c r="A164" s="129" t="s">
        <v>2252</v>
      </c>
      <c r="B164" s="227">
        <f>SUM(C27:C163)</f>
        <v>355788.629218575</v>
      </c>
      <c r="C164" s="157"/>
      <c r="D164" s="227">
        <f>SUM(E27:E163)</f>
        <v>312438.437</v>
      </c>
      <c r="E164" s="157"/>
      <c r="F164" s="107">
        <f>+B164-D164</f>
        <v>43350.192218575045</v>
      </c>
      <c r="G164" s="108">
        <f>+F164/D164</f>
        <v>0.13874794866732434</v>
      </c>
      <c r="H164" s="88" t="s">
        <v>2166</v>
      </c>
      <c r="I164" s="118"/>
      <c r="J164" s="118"/>
    </row>
    <row r="165" spans="1:10" ht="12.75">
      <c r="A165" s="126"/>
      <c r="B165" s="81"/>
      <c r="C165" s="81"/>
      <c r="D165" s="89"/>
      <c r="E165" s="89"/>
      <c r="F165" s="89"/>
      <c r="G165" s="101"/>
      <c r="H165" s="109"/>
      <c r="I165" s="118"/>
      <c r="J165" s="118"/>
    </row>
    <row r="166" spans="1:10" ht="12.75">
      <c r="A166" s="128" t="s">
        <v>2250</v>
      </c>
      <c r="B166" s="81">
        <f>+C22-B164</f>
        <v>23999.721012465016</v>
      </c>
      <c r="C166" s="81"/>
      <c r="D166" s="89">
        <f>+E22-D164</f>
        <v>-1161.597507999977</v>
      </c>
      <c r="E166" s="89"/>
      <c r="F166" s="89">
        <f>+B166-D166</f>
        <v>25161.318520464993</v>
      </c>
      <c r="G166" s="101">
        <f>+F166/D166</f>
        <v>-21.660961173881486</v>
      </c>
      <c r="H166" s="88" t="s">
        <v>2166</v>
      </c>
      <c r="I166" s="118"/>
      <c r="J166" s="118"/>
    </row>
    <row r="167" spans="1:10" ht="12.75">
      <c r="A167" s="126"/>
      <c r="B167" s="81"/>
      <c r="C167" s="81"/>
      <c r="D167" s="89"/>
      <c r="E167" s="89"/>
      <c r="F167" s="89"/>
      <c r="G167" s="101"/>
      <c r="H167" s="109"/>
      <c r="I167" s="118"/>
      <c r="J167" s="118"/>
    </row>
    <row r="168" spans="1:10" ht="12.75">
      <c r="A168" s="128" t="s">
        <v>2253</v>
      </c>
      <c r="B168" s="94">
        <v>24000</v>
      </c>
      <c r="C168" s="83"/>
      <c r="D168" s="94">
        <v>24000</v>
      </c>
      <c r="E168" s="83"/>
      <c r="F168" s="89">
        <f>+B168-D168</f>
        <v>0</v>
      </c>
      <c r="G168" s="101">
        <f>+F168/D168</f>
        <v>0</v>
      </c>
      <c r="H168" s="110"/>
      <c r="I168" s="118"/>
      <c r="J168" s="118"/>
    </row>
    <row r="169" spans="1:10" ht="12.75">
      <c r="A169" s="126"/>
      <c r="B169" s="81"/>
      <c r="C169" s="81"/>
      <c r="D169" s="89"/>
      <c r="E169" s="89"/>
      <c r="F169" s="89"/>
      <c r="G169" s="101"/>
      <c r="H169" s="110"/>
      <c r="I169" s="118"/>
      <c r="J169" s="118"/>
    </row>
    <row r="170" spans="1:10" ht="12.75">
      <c r="A170" s="128" t="s">
        <v>2254</v>
      </c>
      <c r="B170" s="89">
        <f>+B166-B168</f>
        <v>-0.2789875349844806</v>
      </c>
      <c r="C170" s="81"/>
      <c r="D170" s="89">
        <f>+D166-D168</f>
        <v>-25161.597507999977</v>
      </c>
      <c r="E170" s="89"/>
      <c r="F170" s="89">
        <f>+B170-D170</f>
        <v>25161.318520464993</v>
      </c>
      <c r="G170" s="101">
        <f>+F170/D170</f>
        <v>-0.9999889121692335</v>
      </c>
      <c r="H170" s="110"/>
      <c r="I170" s="118"/>
      <c r="J170" s="118"/>
    </row>
    <row r="171" spans="1:10" ht="12.75">
      <c r="A171" s="126"/>
      <c r="B171" s="81"/>
      <c r="C171" s="81"/>
      <c r="D171" s="89"/>
      <c r="E171" s="89"/>
      <c r="F171" s="89"/>
      <c r="G171" s="101"/>
      <c r="H171" s="110"/>
      <c r="I171" s="118"/>
      <c r="J171" s="118"/>
    </row>
    <row r="172" spans="1:10" ht="12.75">
      <c r="A172" s="126"/>
      <c r="B172" s="81"/>
      <c r="C172" s="81"/>
      <c r="D172" s="89"/>
      <c r="E172" s="89"/>
      <c r="F172" s="89"/>
      <c r="G172" s="101"/>
      <c r="H172" s="88"/>
      <c r="I172" s="118"/>
      <c r="J172" s="118"/>
    </row>
    <row r="173" spans="1:10" ht="16.5">
      <c r="A173" s="87" t="s">
        <v>2226</v>
      </c>
      <c r="C173" s="81"/>
      <c r="D173" s="89"/>
      <c r="E173" s="89"/>
      <c r="F173" s="89"/>
      <c r="G173" s="101"/>
      <c r="H173" s="88"/>
      <c r="I173" s="118"/>
      <c r="J173" s="118"/>
    </row>
    <row r="174" spans="1:10" ht="12.75">
      <c r="A174" s="126"/>
      <c r="B174" s="81"/>
      <c r="C174" s="81"/>
      <c r="D174" s="89"/>
      <c r="E174" s="89"/>
      <c r="F174" s="89"/>
      <c r="G174" s="101"/>
      <c r="H174" s="88"/>
      <c r="I174" s="118"/>
      <c r="J174" s="118"/>
    </row>
    <row r="175" spans="1:10" ht="12.75">
      <c r="A175" s="126"/>
      <c r="B175" s="89"/>
      <c r="C175" s="81"/>
      <c r="D175" s="89"/>
      <c r="E175" s="89"/>
      <c r="F175" s="89"/>
      <c r="G175" s="101"/>
      <c r="H175" s="88"/>
      <c r="I175" s="118"/>
      <c r="J175" s="118"/>
    </row>
    <row r="176" spans="1:10" ht="12.75">
      <c r="A176" s="126"/>
      <c r="B176" s="89"/>
      <c r="C176" s="81"/>
      <c r="D176" s="89"/>
      <c r="E176" s="89"/>
      <c r="F176" s="89"/>
      <c r="G176" s="101"/>
      <c r="H176" s="88"/>
      <c r="I176" s="118"/>
      <c r="J176" s="118"/>
    </row>
    <row r="177" spans="1:10" ht="12.75">
      <c r="A177" s="126"/>
      <c r="B177" s="89"/>
      <c r="C177" s="81"/>
      <c r="D177" s="89"/>
      <c r="E177" s="89"/>
      <c r="F177" s="89"/>
      <c r="G177" s="101"/>
      <c r="H177" s="88"/>
      <c r="I177" s="118"/>
      <c r="J177" s="118"/>
    </row>
    <row r="178" spans="1:10" ht="12.75">
      <c r="A178" s="126"/>
      <c r="B178" s="89"/>
      <c r="C178" s="81"/>
      <c r="D178" s="89"/>
      <c r="E178" s="89"/>
      <c r="F178" s="89"/>
      <c r="G178" s="101"/>
      <c r="H178" s="88"/>
      <c r="I178" s="118"/>
      <c r="J178" s="118"/>
    </row>
    <row r="179" spans="1:10" ht="12.75">
      <c r="A179" s="126"/>
      <c r="B179" s="89"/>
      <c r="C179" s="81"/>
      <c r="D179" s="89"/>
      <c r="E179" s="89"/>
      <c r="F179" s="89"/>
      <c r="G179" s="101"/>
      <c r="H179" s="88"/>
      <c r="I179" s="118"/>
      <c r="J179" s="118"/>
    </row>
    <row r="319" ht="12.75">
      <c r="I319" s="115" t="s">
        <v>2184</v>
      </c>
    </row>
  </sheetData>
  <sheetProtection/>
  <mergeCells count="1">
    <mergeCell ref="I146:J146"/>
  </mergeCells>
  <printOptions/>
  <pageMargins left="0.7" right="0.7" top="0.75" bottom="0.75" header="0.3" footer="0.3"/>
  <pageSetup fitToHeight="17" fitToWidth="1" horizontalDpi="600" verticalDpi="600" orientation="landscape" scale="54" r:id="rId3"/>
  <legacyDrawing r:id="rId2"/>
</worksheet>
</file>

<file path=xl/worksheets/sheet10.xml><?xml version="1.0" encoding="utf-8"?>
<worksheet xmlns="http://schemas.openxmlformats.org/spreadsheetml/2006/main" xmlns:r="http://schemas.openxmlformats.org/officeDocument/2006/relationships">
  <dimension ref="A1:U19"/>
  <sheetViews>
    <sheetView zoomScalePageLayoutView="0" workbookViewId="0" topLeftCell="A1">
      <pane xSplit="1" ySplit="2" topLeftCell="S3" activePane="bottomRight" state="frozen"/>
      <selection pane="topLeft" activeCell="A1" sqref="A1"/>
      <selection pane="topRight" activeCell="B1" sqref="B1"/>
      <selection pane="bottomLeft" activeCell="A3" sqref="A3"/>
      <selection pane="bottomRight" activeCell="U10" sqref="U10"/>
    </sheetView>
  </sheetViews>
  <sheetFormatPr defaultColWidth="12.7109375" defaultRowHeight="12.75"/>
  <cols>
    <col min="1" max="1" width="26.57421875" style="225" customWidth="1"/>
    <col min="2" max="8" width="12.7109375" style="225" customWidth="1"/>
    <col min="9" max="9" width="13.421875" style="225" customWidth="1"/>
    <col min="10" max="17" width="12.7109375" style="225" customWidth="1"/>
    <col min="18" max="18" width="5.140625" style="225" hidden="1" customWidth="1"/>
    <col min="19" max="19" width="18.140625" style="225" customWidth="1"/>
    <col min="20" max="16384" width="12.7109375" style="225" customWidth="1"/>
  </cols>
  <sheetData>
    <row r="1" s="211" customFormat="1" ht="15" thickBot="1">
      <c r="A1" s="257" t="s">
        <v>2413</v>
      </c>
    </row>
    <row r="2" spans="2:19" s="211" customFormat="1" ht="15.75" thickBot="1">
      <c r="B2" s="211" t="s">
        <v>2380</v>
      </c>
      <c r="C2" s="211" t="s">
        <v>2381</v>
      </c>
      <c r="D2" s="211" t="s">
        <v>2382</v>
      </c>
      <c r="E2" s="212" t="s">
        <v>2383</v>
      </c>
      <c r="F2" s="211" t="s">
        <v>2384</v>
      </c>
      <c r="G2" s="211" t="s">
        <v>2385</v>
      </c>
      <c r="H2" s="211" t="s">
        <v>2386</v>
      </c>
      <c r="I2" s="212" t="s">
        <v>2387</v>
      </c>
      <c r="J2" s="211" t="s">
        <v>2388</v>
      </c>
      <c r="K2" s="211" t="s">
        <v>2389</v>
      </c>
      <c r="L2" s="211" t="s">
        <v>2390</v>
      </c>
      <c r="M2" s="212" t="s">
        <v>2391</v>
      </c>
      <c r="N2" s="211" t="s">
        <v>2392</v>
      </c>
      <c r="O2" s="211" t="s">
        <v>2393</v>
      </c>
      <c r="P2" s="211" t="s">
        <v>2394</v>
      </c>
      <c r="Q2" s="212" t="s">
        <v>2395</v>
      </c>
      <c r="R2" s="213"/>
      <c r="S2" s="214" t="s">
        <v>2202</v>
      </c>
    </row>
    <row r="3" s="211" customFormat="1" ht="15.75" thickBot="1">
      <c r="S3" s="215"/>
    </row>
    <row r="4" spans="1:19" s="211" customFormat="1" ht="15">
      <c r="A4" s="211" t="s">
        <v>2396</v>
      </c>
      <c r="B4" s="216">
        <v>6200</v>
      </c>
      <c r="C4" s="216">
        <v>6200</v>
      </c>
      <c r="D4" s="216">
        <v>6200</v>
      </c>
      <c r="E4" s="217">
        <f>SUM(B4:D4)</f>
        <v>18600</v>
      </c>
      <c r="F4" s="216">
        <v>6200</v>
      </c>
      <c r="G4" s="216">
        <v>6200</v>
      </c>
      <c r="H4" s="216">
        <v>6200</v>
      </c>
      <c r="I4" s="217">
        <f aca="true" t="shared" si="0" ref="I4:I9">SUM(F4:H4)</f>
        <v>18600</v>
      </c>
      <c r="J4" s="216">
        <v>6200</v>
      </c>
      <c r="K4" s="216">
        <v>6200</v>
      </c>
      <c r="L4" s="216">
        <v>6200</v>
      </c>
      <c r="M4" s="217">
        <f>SUM(J4:L4)</f>
        <v>18600</v>
      </c>
      <c r="N4" s="216">
        <v>6200</v>
      </c>
      <c r="O4" s="216">
        <v>6200</v>
      </c>
      <c r="P4" s="216">
        <v>6200</v>
      </c>
      <c r="Q4" s="217">
        <f>SUM(N4:P4)</f>
        <v>18600</v>
      </c>
      <c r="R4" s="218"/>
      <c r="S4" s="219">
        <f>+E4+I4+M4+Q4</f>
        <v>74400</v>
      </c>
    </row>
    <row r="5" spans="1:19" s="211" customFormat="1" ht="15">
      <c r="A5" s="211" t="s">
        <v>2284</v>
      </c>
      <c r="B5" s="216"/>
      <c r="C5" s="216"/>
      <c r="D5" s="216"/>
      <c r="E5" s="246"/>
      <c r="F5" s="216"/>
      <c r="G5" s="216">
        <v>5500</v>
      </c>
      <c r="H5" s="216"/>
      <c r="I5" s="247">
        <f t="shared" si="0"/>
        <v>5500</v>
      </c>
      <c r="J5" s="216"/>
      <c r="K5" s="216"/>
      <c r="L5" s="216"/>
      <c r="M5" s="246"/>
      <c r="O5" s="216"/>
      <c r="P5" s="216"/>
      <c r="Q5" s="248"/>
      <c r="R5" s="220"/>
      <c r="S5" s="221">
        <f aca="true" t="shared" si="1" ref="S5:S17">+E5+I5+M5+Q5</f>
        <v>5500</v>
      </c>
    </row>
    <row r="6" spans="1:19" s="211" customFormat="1" ht="27">
      <c r="A6" s="222" t="s">
        <v>2397</v>
      </c>
      <c r="B6" s="216"/>
      <c r="C6" s="216"/>
      <c r="D6" s="216"/>
      <c r="E6" s="246"/>
      <c r="F6" s="216"/>
      <c r="G6" s="216">
        <v>2700</v>
      </c>
      <c r="H6" s="216"/>
      <c r="I6" s="247">
        <f t="shared" si="0"/>
        <v>2700</v>
      </c>
      <c r="J6" s="216"/>
      <c r="K6" s="216"/>
      <c r="L6" s="216"/>
      <c r="M6" s="246"/>
      <c r="N6" s="216"/>
      <c r="O6" s="216"/>
      <c r="P6" s="216"/>
      <c r="Q6" s="246"/>
      <c r="R6" s="216"/>
      <c r="S6" s="221">
        <f t="shared" si="1"/>
        <v>2700</v>
      </c>
    </row>
    <row r="7" spans="1:19" s="211" customFormat="1" ht="15">
      <c r="A7" s="211" t="s">
        <v>2398</v>
      </c>
      <c r="B7" s="216"/>
      <c r="C7" s="216"/>
      <c r="D7" s="216"/>
      <c r="E7" s="246"/>
      <c r="F7" s="216">
        <v>1283</v>
      </c>
      <c r="G7" s="216">
        <v>1283</v>
      </c>
      <c r="H7" s="216">
        <v>1283</v>
      </c>
      <c r="I7" s="247">
        <f t="shared" si="0"/>
        <v>3849</v>
      </c>
      <c r="J7" s="216">
        <v>1283</v>
      </c>
      <c r="K7" s="216">
        <v>1283</v>
      </c>
      <c r="L7" s="216">
        <v>1283</v>
      </c>
      <c r="M7" s="247">
        <f>SUM(J7:L7)</f>
        <v>3849</v>
      </c>
      <c r="N7" s="216"/>
      <c r="O7" s="216"/>
      <c r="P7" s="216"/>
      <c r="Q7" s="246"/>
      <c r="R7" s="216"/>
      <c r="S7" s="221">
        <f t="shared" si="1"/>
        <v>7698</v>
      </c>
    </row>
    <row r="8" spans="1:19" s="211" customFormat="1" ht="47.25" customHeight="1">
      <c r="A8" s="222" t="s">
        <v>2399</v>
      </c>
      <c r="B8" s="216">
        <v>5858.4</v>
      </c>
      <c r="C8" s="216">
        <v>4005</v>
      </c>
      <c r="D8" s="216"/>
      <c r="E8" s="247">
        <f>SUM(B8:D8)</f>
        <v>9863.4</v>
      </c>
      <c r="F8" s="216">
        <v>735.72</v>
      </c>
      <c r="G8" s="216">
        <v>652</v>
      </c>
      <c r="H8" s="216">
        <v>855.72</v>
      </c>
      <c r="I8" s="247">
        <f t="shared" si="0"/>
        <v>2243.44</v>
      </c>
      <c r="J8" s="216">
        <v>190.36</v>
      </c>
      <c r="K8" s="216">
        <v>1540</v>
      </c>
      <c r="L8" s="216">
        <v>180</v>
      </c>
      <c r="M8" s="247">
        <f>SUM(J8:L8)</f>
        <v>1910.3600000000001</v>
      </c>
      <c r="N8" s="216">
        <v>22.47</v>
      </c>
      <c r="O8" s="216">
        <v>927.72</v>
      </c>
      <c r="P8" s="216"/>
      <c r="Q8" s="248">
        <f>SUM(N8:P8)</f>
        <v>950.19</v>
      </c>
      <c r="R8" s="216"/>
      <c r="S8" s="221">
        <f t="shared" si="1"/>
        <v>14967.390000000001</v>
      </c>
    </row>
    <row r="9" spans="1:21" s="211" customFormat="1" ht="29.25" customHeight="1">
      <c r="A9" s="222" t="s">
        <v>2400</v>
      </c>
      <c r="B9" s="216">
        <v>950</v>
      </c>
      <c r="C9" s="216">
        <v>950</v>
      </c>
      <c r="D9" s="216">
        <v>950</v>
      </c>
      <c r="E9" s="247">
        <f>SUM(B9:D9)</f>
        <v>2850</v>
      </c>
      <c r="F9" s="216">
        <v>950</v>
      </c>
      <c r="G9" s="216">
        <v>950</v>
      </c>
      <c r="H9" s="216">
        <v>950</v>
      </c>
      <c r="I9" s="247">
        <f t="shared" si="0"/>
        <v>2850</v>
      </c>
      <c r="J9" s="216">
        <v>950</v>
      </c>
      <c r="K9" s="216">
        <v>950</v>
      </c>
      <c r="L9" s="216">
        <v>950</v>
      </c>
      <c r="M9" s="247">
        <f>SUM(J9:L9)</f>
        <v>2850</v>
      </c>
      <c r="N9" s="216">
        <v>950</v>
      </c>
      <c r="O9" s="216">
        <v>950</v>
      </c>
      <c r="P9" s="216">
        <v>950</v>
      </c>
      <c r="Q9" s="247">
        <f>SUM(N9:P9)</f>
        <v>2850</v>
      </c>
      <c r="R9" s="218"/>
      <c r="S9" s="221">
        <f t="shared" si="1"/>
        <v>11400</v>
      </c>
      <c r="T9" s="256">
        <f>+S9+S8</f>
        <v>26367.39</v>
      </c>
      <c r="U9" s="256">
        <f>SUM(S4:S9)</f>
        <v>116665.39</v>
      </c>
    </row>
    <row r="10" spans="1:20" s="211" customFormat="1" ht="15">
      <c r="A10" s="211" t="s">
        <v>2401</v>
      </c>
      <c r="B10" s="216">
        <v>23000</v>
      </c>
      <c r="C10" s="216"/>
      <c r="D10" s="216"/>
      <c r="E10" s="247">
        <f>SUM(B10:D10)</f>
        <v>23000</v>
      </c>
      <c r="F10" s="216"/>
      <c r="G10" s="216"/>
      <c r="H10" s="216"/>
      <c r="I10" s="247"/>
      <c r="J10" s="216"/>
      <c r="K10" s="216"/>
      <c r="L10" s="216"/>
      <c r="M10" s="247"/>
      <c r="N10" s="216"/>
      <c r="O10" s="216"/>
      <c r="P10" s="216"/>
      <c r="Q10" s="247"/>
      <c r="R10" s="218"/>
      <c r="S10" s="221">
        <f t="shared" si="1"/>
        <v>23000</v>
      </c>
      <c r="T10" s="258" t="s">
        <v>2414</v>
      </c>
    </row>
    <row r="11" spans="1:20" s="211" customFormat="1" ht="15">
      <c r="A11" s="211" t="s">
        <v>2402</v>
      </c>
      <c r="B11" s="216">
        <v>3300</v>
      </c>
      <c r="C11" s="216"/>
      <c r="D11" s="216"/>
      <c r="E11" s="247">
        <f>SUM(B11:D11)</f>
        <v>3300</v>
      </c>
      <c r="F11" s="216"/>
      <c r="G11" s="216"/>
      <c r="H11" s="216"/>
      <c r="I11" s="247"/>
      <c r="J11" s="216"/>
      <c r="K11" s="216"/>
      <c r="L11" s="216"/>
      <c r="M11" s="247"/>
      <c r="N11" s="216"/>
      <c r="O11" s="216"/>
      <c r="P11" s="216"/>
      <c r="Q11" s="247"/>
      <c r="R11" s="218"/>
      <c r="S11" s="221">
        <f t="shared" si="1"/>
        <v>3300</v>
      </c>
      <c r="T11" s="258" t="s">
        <v>2414</v>
      </c>
    </row>
    <row r="12" spans="2:19" s="211" customFormat="1" ht="15.75" thickBot="1">
      <c r="B12" s="216"/>
      <c r="C12" s="216"/>
      <c r="D12" s="216"/>
      <c r="E12" s="246"/>
      <c r="F12" s="216"/>
      <c r="G12" s="216"/>
      <c r="H12" s="216"/>
      <c r="I12" s="246"/>
      <c r="J12" s="216"/>
      <c r="K12" s="216"/>
      <c r="L12" s="216"/>
      <c r="M12" s="246"/>
      <c r="N12" s="216"/>
      <c r="O12" s="216"/>
      <c r="P12" s="216"/>
      <c r="Q12" s="246"/>
      <c r="R12" s="216"/>
      <c r="S12" s="221">
        <f t="shared" si="1"/>
        <v>0</v>
      </c>
    </row>
    <row r="13" spans="1:19" s="211" customFormat="1" ht="15">
      <c r="A13" s="249" t="s">
        <v>2411</v>
      </c>
      <c r="B13" s="216"/>
      <c r="C13" s="216"/>
      <c r="D13" s="216"/>
      <c r="E13" s="246"/>
      <c r="F13" s="216"/>
      <c r="G13" s="216"/>
      <c r="H13" s="216"/>
      <c r="I13" s="246"/>
      <c r="J13" s="216"/>
      <c r="K13" s="216"/>
      <c r="L13" s="216"/>
      <c r="M13" s="246"/>
      <c r="N13" s="216"/>
      <c r="O13" s="216"/>
      <c r="P13" s="216"/>
      <c r="Q13" s="246"/>
      <c r="R13" s="216"/>
      <c r="S13" s="221">
        <f t="shared" si="1"/>
        <v>0</v>
      </c>
    </row>
    <row r="14" spans="1:19" s="211" customFormat="1" ht="15.75" thickBot="1">
      <c r="A14" s="250" t="s">
        <v>2403</v>
      </c>
      <c r="B14" s="216"/>
      <c r="C14" s="216"/>
      <c r="D14" s="216"/>
      <c r="E14" s="246"/>
      <c r="F14" s="216"/>
      <c r="G14" s="216"/>
      <c r="H14" s="216"/>
      <c r="I14" s="246"/>
      <c r="J14" s="216"/>
      <c r="K14" s="216"/>
      <c r="L14" s="216"/>
      <c r="M14" s="246"/>
      <c r="N14" s="216">
        <v>13500</v>
      </c>
      <c r="O14" s="216"/>
      <c r="P14" s="216"/>
      <c r="Q14" s="247">
        <f>SUM(N14:P14)</f>
        <v>13500</v>
      </c>
      <c r="R14" s="218"/>
      <c r="S14" s="221">
        <f t="shared" si="1"/>
        <v>13500</v>
      </c>
    </row>
    <row r="15" spans="2:19" s="211" customFormat="1" ht="15.75" thickBot="1">
      <c r="B15" s="216"/>
      <c r="C15" s="216"/>
      <c r="D15" s="216"/>
      <c r="E15" s="246"/>
      <c r="F15" s="216"/>
      <c r="G15" s="216"/>
      <c r="H15" s="216"/>
      <c r="I15" s="246"/>
      <c r="J15" s="216"/>
      <c r="K15" s="216"/>
      <c r="L15" s="216"/>
      <c r="M15" s="246"/>
      <c r="N15" s="216"/>
      <c r="Q15" s="251"/>
      <c r="S15" s="221">
        <f t="shared" si="1"/>
        <v>0</v>
      </c>
    </row>
    <row r="16" spans="1:19" s="211" customFormat="1" ht="15">
      <c r="A16" s="249" t="s">
        <v>2412</v>
      </c>
      <c r="B16" s="216"/>
      <c r="C16" s="216"/>
      <c r="D16" s="216"/>
      <c r="E16" s="246"/>
      <c r="F16" s="216"/>
      <c r="G16" s="216"/>
      <c r="H16" s="216"/>
      <c r="I16" s="246"/>
      <c r="J16" s="216"/>
      <c r="K16" s="216"/>
      <c r="L16" s="216"/>
      <c r="M16" s="246"/>
      <c r="N16" s="216"/>
      <c r="O16" s="216"/>
      <c r="P16" s="216"/>
      <c r="Q16" s="246"/>
      <c r="R16" s="216"/>
      <c r="S16" s="221">
        <f t="shared" si="1"/>
        <v>0</v>
      </c>
    </row>
    <row r="17" spans="1:19" s="211" customFormat="1" ht="15.75" thickBot="1">
      <c r="A17" s="252" t="s">
        <v>2403</v>
      </c>
      <c r="E17" s="252"/>
      <c r="I17" s="252"/>
      <c r="M17" s="252"/>
      <c r="O17" s="216">
        <v>3500</v>
      </c>
      <c r="P17" s="216"/>
      <c r="Q17" s="253">
        <f>SUM(N17:P17)</f>
        <v>3500</v>
      </c>
      <c r="R17" s="218"/>
      <c r="S17" s="254">
        <f t="shared" si="1"/>
        <v>3500</v>
      </c>
    </row>
    <row r="18" s="211" customFormat="1" ht="15.75" thickBot="1">
      <c r="S18" s="223"/>
    </row>
    <row r="19" spans="5:20" s="211" customFormat="1" ht="15" thickBot="1">
      <c r="E19" s="255">
        <f>SUM(E4:E17)</f>
        <v>57613.4</v>
      </c>
      <c r="I19" s="255">
        <f>SUM(I4:I17)</f>
        <v>35742.44</v>
      </c>
      <c r="M19" s="255">
        <f>SUM(M4:M17)</f>
        <v>27209.36</v>
      </c>
      <c r="Q19" s="255">
        <f>SUM(Q4:Q17)</f>
        <v>39400.19</v>
      </c>
      <c r="R19" s="224"/>
      <c r="S19" s="255">
        <f>SUM(S4:S17)</f>
        <v>159965.39</v>
      </c>
      <c r="T19" s="25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80"/>
  <sheetViews>
    <sheetView zoomScalePageLayoutView="0" workbookViewId="0" topLeftCell="A53">
      <selection activeCell="B54" sqref="B54"/>
    </sheetView>
  </sheetViews>
  <sheetFormatPr defaultColWidth="9.140625" defaultRowHeight="12.75"/>
  <cols>
    <col min="1" max="1" width="50.8515625" style="0" customWidth="1"/>
    <col min="2" max="2" width="11.140625" style="161" customWidth="1"/>
    <col min="3" max="3" width="23.00390625" style="162" customWidth="1"/>
    <col min="4" max="4" width="14.00390625" style="163" customWidth="1"/>
    <col min="5" max="5" width="8.140625" style="0" customWidth="1"/>
    <col min="6" max="6" width="7.421875" style="0" customWidth="1"/>
    <col min="7" max="7" width="11.140625" style="0" customWidth="1"/>
    <col min="8" max="10" width="12.7109375" style="0" customWidth="1"/>
    <col min="11" max="26" width="12.7109375" style="33" customWidth="1"/>
  </cols>
  <sheetData>
    <row r="1" ht="12.75">
      <c r="A1" t="s">
        <v>2286</v>
      </c>
    </row>
    <row r="2" ht="12.75">
      <c r="A2" t="s">
        <v>2287</v>
      </c>
    </row>
    <row r="3" ht="12.75">
      <c r="A3" t="s">
        <v>2288</v>
      </c>
    </row>
    <row r="4" ht="12.75">
      <c r="A4" s="164">
        <v>40804</v>
      </c>
    </row>
    <row r="5" ht="12.75"/>
    <row r="6" spans="4:9" ht="15">
      <c r="D6" s="165" t="s">
        <v>2289</v>
      </c>
      <c r="E6" s="70">
        <v>211.08</v>
      </c>
      <c r="F6" s="70">
        <v>211.143</v>
      </c>
      <c r="G6" s="70">
        <v>216.687</v>
      </c>
      <c r="H6" s="70">
        <v>220.223</v>
      </c>
      <c r="I6" s="70">
        <v>225.922</v>
      </c>
    </row>
    <row r="7" spans="4:25" ht="12.75">
      <c r="D7" s="165" t="s">
        <v>2290</v>
      </c>
      <c r="F7" s="166">
        <f>(+F6/E6)-1</f>
        <v>0.0002984650369528552</v>
      </c>
      <c r="G7" s="166">
        <f>(+G6/F6)-1</f>
        <v>0.026257086429576137</v>
      </c>
      <c r="H7" s="166">
        <f>(+H6/G6)-1</f>
        <v>0.01631846857448771</v>
      </c>
      <c r="I7" s="166">
        <f>(+I6/H6)-1</f>
        <v>0.02587831425418763</v>
      </c>
      <c r="J7" s="167">
        <v>0.03</v>
      </c>
      <c r="K7" s="207">
        <v>0.03</v>
      </c>
      <c r="L7" s="207">
        <v>0.03</v>
      </c>
      <c r="M7" s="207">
        <v>0.03</v>
      </c>
      <c r="N7" s="207">
        <v>0.03</v>
      </c>
      <c r="O7" s="207">
        <v>0.03</v>
      </c>
      <c r="P7" s="207">
        <v>0.03</v>
      </c>
      <c r="Q7" s="207">
        <v>0.03</v>
      </c>
      <c r="R7" s="207">
        <v>0.03</v>
      </c>
      <c r="S7" s="207">
        <v>0.03</v>
      </c>
      <c r="T7" s="207">
        <v>0.03</v>
      </c>
      <c r="U7" s="207">
        <v>0.03</v>
      </c>
      <c r="V7" s="207">
        <v>0.03</v>
      </c>
      <c r="W7" s="207">
        <v>0.03</v>
      </c>
      <c r="X7" s="207">
        <v>0.03</v>
      </c>
      <c r="Y7" s="207">
        <v>0.03</v>
      </c>
    </row>
    <row r="8" spans="4:25" ht="12.75">
      <c r="D8" s="165" t="s">
        <v>2291</v>
      </c>
      <c r="E8" s="168">
        <v>1</v>
      </c>
      <c r="F8" s="168">
        <f>+E8+F7</f>
        <v>1.0002984650369529</v>
      </c>
      <c r="G8" s="168">
        <f aca="true" t="shared" si="0" ref="G8:Y8">+F8+G7</f>
        <v>1.026555551466529</v>
      </c>
      <c r="H8" s="168">
        <f t="shared" si="0"/>
        <v>1.0428740200410167</v>
      </c>
      <c r="I8" s="168">
        <f t="shared" si="0"/>
        <v>1.0687523342952043</v>
      </c>
      <c r="J8" s="168">
        <f t="shared" si="0"/>
        <v>1.0987523342952044</v>
      </c>
      <c r="K8" s="208">
        <f t="shared" si="0"/>
        <v>1.1287523342952044</v>
      </c>
      <c r="L8" s="208">
        <f t="shared" si="0"/>
        <v>1.1587523342952044</v>
      </c>
      <c r="M8" s="208">
        <f t="shared" si="0"/>
        <v>1.1887523342952044</v>
      </c>
      <c r="N8" s="208">
        <f t="shared" si="0"/>
        <v>1.2187523342952045</v>
      </c>
      <c r="O8" s="208">
        <f t="shared" si="0"/>
        <v>1.2487523342952045</v>
      </c>
      <c r="P8" s="208">
        <f t="shared" si="0"/>
        <v>1.2787523342952045</v>
      </c>
      <c r="Q8" s="208">
        <f t="shared" si="0"/>
        <v>1.3087523342952045</v>
      </c>
      <c r="R8" s="208">
        <f t="shared" si="0"/>
        <v>1.3387523342952046</v>
      </c>
      <c r="S8" s="208">
        <f t="shared" si="0"/>
        <v>1.3687523342952046</v>
      </c>
      <c r="T8" s="208">
        <f t="shared" si="0"/>
        <v>1.3987523342952046</v>
      </c>
      <c r="U8" s="208">
        <f t="shared" si="0"/>
        <v>1.4287523342952047</v>
      </c>
      <c r="V8" s="208">
        <f t="shared" si="0"/>
        <v>1.4587523342952047</v>
      </c>
      <c r="W8" s="208">
        <f t="shared" si="0"/>
        <v>1.4887523342952047</v>
      </c>
      <c r="X8" s="208">
        <f t="shared" si="0"/>
        <v>1.5187523342952047</v>
      </c>
      <c r="Y8" s="208">
        <f t="shared" si="0"/>
        <v>1.5487523342952048</v>
      </c>
    </row>
    <row r="9" spans="1:25" ht="38.25" customHeight="1">
      <c r="A9" s="169" t="s">
        <v>2292</v>
      </c>
      <c r="B9" s="170" t="s">
        <v>2293</v>
      </c>
      <c r="C9" s="171" t="s">
        <v>2294</v>
      </c>
      <c r="D9" s="171" t="s">
        <v>2295</v>
      </c>
      <c r="E9">
        <v>2008</v>
      </c>
      <c r="F9">
        <v>2009</v>
      </c>
      <c r="G9">
        <v>2010</v>
      </c>
      <c r="H9" s="172">
        <v>2011</v>
      </c>
      <c r="I9">
        <v>2012</v>
      </c>
      <c r="J9">
        <f aca="true" t="shared" si="1" ref="J9:Y9">+I9+1</f>
        <v>2013</v>
      </c>
      <c r="K9" s="33">
        <f t="shared" si="1"/>
        <v>2014</v>
      </c>
      <c r="L9" s="33">
        <f t="shared" si="1"/>
        <v>2015</v>
      </c>
      <c r="M9" s="33">
        <f t="shared" si="1"/>
        <v>2016</v>
      </c>
      <c r="N9" s="33">
        <f t="shared" si="1"/>
        <v>2017</v>
      </c>
      <c r="O9" s="33">
        <f t="shared" si="1"/>
        <v>2018</v>
      </c>
      <c r="P9" s="33">
        <f t="shared" si="1"/>
        <v>2019</v>
      </c>
      <c r="Q9" s="33">
        <f t="shared" si="1"/>
        <v>2020</v>
      </c>
      <c r="R9" s="33">
        <f t="shared" si="1"/>
        <v>2021</v>
      </c>
      <c r="S9" s="33">
        <f t="shared" si="1"/>
        <v>2022</v>
      </c>
      <c r="T9" s="33">
        <f t="shared" si="1"/>
        <v>2023</v>
      </c>
      <c r="U9" s="33">
        <f t="shared" si="1"/>
        <v>2024</v>
      </c>
      <c r="V9" s="33">
        <f t="shared" si="1"/>
        <v>2025</v>
      </c>
      <c r="W9" s="33">
        <f t="shared" si="1"/>
        <v>2026</v>
      </c>
      <c r="X9" s="33">
        <f t="shared" si="1"/>
        <v>2027</v>
      </c>
      <c r="Y9" s="33">
        <f t="shared" si="1"/>
        <v>2028</v>
      </c>
    </row>
    <row r="10" spans="1:4" ht="15">
      <c r="A10" s="173" t="s">
        <v>2296</v>
      </c>
      <c r="B10" s="170"/>
      <c r="C10" s="174"/>
      <c r="D10" s="171"/>
    </row>
    <row r="11" spans="1:25" ht="12.75">
      <c r="A11" s="175" t="s">
        <v>2297</v>
      </c>
      <c r="B11" s="176">
        <v>4000</v>
      </c>
      <c r="C11" s="177">
        <v>2008</v>
      </c>
      <c r="D11" s="178" t="s">
        <v>2298</v>
      </c>
      <c r="E11" s="175"/>
      <c r="F11" s="175"/>
      <c r="G11" s="175"/>
      <c r="H11" s="175"/>
      <c r="I11" s="175"/>
      <c r="J11" s="175"/>
      <c r="K11" s="179"/>
      <c r="L11" s="179"/>
      <c r="M11" s="179"/>
      <c r="N11" s="179"/>
      <c r="O11" s="179"/>
      <c r="P11" s="179"/>
      <c r="Q11" s="179"/>
      <c r="R11" s="179"/>
      <c r="S11" s="179"/>
      <c r="T11" s="179"/>
      <c r="U11" s="179"/>
      <c r="V11" s="179"/>
      <c r="W11" s="179"/>
      <c r="X11" s="179"/>
      <c r="Y11" s="179"/>
    </row>
    <row r="12" spans="1:25" ht="12.75">
      <c r="A12" s="175" t="s">
        <v>2299</v>
      </c>
      <c r="B12" s="176">
        <v>7106</v>
      </c>
      <c r="C12" s="177" t="s">
        <v>2300</v>
      </c>
      <c r="D12" s="178" t="s">
        <v>2301</v>
      </c>
      <c r="E12" s="175"/>
      <c r="F12" s="175"/>
      <c r="G12" s="175"/>
      <c r="H12" s="180" t="s">
        <v>2301</v>
      </c>
      <c r="I12" s="176">
        <f aca="true" t="shared" si="2" ref="I12:I17">+$B12*I$8</f>
        <v>7594.554087501722</v>
      </c>
      <c r="J12" s="175"/>
      <c r="K12" s="179"/>
      <c r="L12" s="179"/>
      <c r="M12" s="179"/>
      <c r="N12" s="179"/>
      <c r="O12" s="179"/>
      <c r="P12" s="179"/>
      <c r="Q12" s="197">
        <f>+$B12*Q$8</f>
        <v>9299.994087501724</v>
      </c>
      <c r="R12" s="179"/>
      <c r="S12" s="179"/>
      <c r="T12" s="179"/>
      <c r="U12" s="179"/>
      <c r="V12" s="179"/>
      <c r="W12" s="179"/>
      <c r="X12" s="179"/>
      <c r="Y12" s="179"/>
    </row>
    <row r="13" spans="1:25" ht="12.75">
      <c r="A13" s="175" t="s">
        <v>2302</v>
      </c>
      <c r="B13" s="176">
        <v>1200</v>
      </c>
      <c r="C13" s="177" t="s">
        <v>2300</v>
      </c>
      <c r="D13" s="178" t="s">
        <v>2301</v>
      </c>
      <c r="E13" s="175"/>
      <c r="F13" s="175"/>
      <c r="G13" s="175"/>
      <c r="H13" s="180" t="s">
        <v>2301</v>
      </c>
      <c r="I13" s="176">
        <f t="shared" si="2"/>
        <v>1282.5028011542452</v>
      </c>
      <c r="J13" s="175"/>
      <c r="K13" s="179"/>
      <c r="L13" s="179"/>
      <c r="M13" s="179"/>
      <c r="N13" s="179"/>
      <c r="O13" s="179"/>
      <c r="P13" s="180"/>
      <c r="Q13" s="180" t="s">
        <v>2301</v>
      </c>
      <c r="R13" s="197">
        <f>+$B13*R$8</f>
        <v>1606.5028011542454</v>
      </c>
      <c r="S13" s="179"/>
      <c r="T13" s="179"/>
      <c r="U13" s="179"/>
      <c r="V13" s="179"/>
      <c r="W13" s="179"/>
      <c r="X13" s="179"/>
      <c r="Y13" s="179"/>
    </row>
    <row r="14" spans="1:25" ht="12.75">
      <c r="A14" s="175" t="s">
        <v>2303</v>
      </c>
      <c r="B14" s="176">
        <v>9250</v>
      </c>
      <c r="C14" s="177" t="s">
        <v>2304</v>
      </c>
      <c r="D14" s="178"/>
      <c r="E14" s="175"/>
      <c r="F14" s="175"/>
      <c r="G14" s="175"/>
      <c r="H14" s="179"/>
      <c r="I14" s="176">
        <f t="shared" si="2"/>
        <v>9885.95909223064</v>
      </c>
      <c r="J14" s="175"/>
      <c r="K14" s="179"/>
      <c r="L14" s="179"/>
      <c r="M14" s="179"/>
      <c r="N14" s="179"/>
      <c r="O14" s="179"/>
      <c r="P14" s="179"/>
      <c r="Q14" s="179"/>
      <c r="R14" s="179"/>
      <c r="S14" s="179"/>
      <c r="T14" s="179"/>
      <c r="U14" s="197">
        <f>+$B14*U$8</f>
        <v>13215.959092230643</v>
      </c>
      <c r="V14" s="179"/>
      <c r="W14" s="179"/>
      <c r="X14" s="179"/>
      <c r="Y14" s="179"/>
    </row>
    <row r="15" spans="1:25" ht="12.75">
      <c r="A15" s="175" t="s">
        <v>2305</v>
      </c>
      <c r="B15" s="176">
        <v>1170</v>
      </c>
      <c r="C15" s="177" t="s">
        <v>2300</v>
      </c>
      <c r="D15" s="178" t="s">
        <v>2301</v>
      </c>
      <c r="E15" s="175"/>
      <c r="F15" s="175"/>
      <c r="G15" s="175"/>
      <c r="H15" s="180" t="s">
        <v>2301</v>
      </c>
      <c r="I15" s="176">
        <f t="shared" si="2"/>
        <v>1250.4402311253891</v>
      </c>
      <c r="J15" s="175"/>
      <c r="K15" s="179"/>
      <c r="L15" s="179"/>
      <c r="M15" s="179"/>
      <c r="N15" s="179"/>
      <c r="O15" s="179"/>
      <c r="P15" s="180"/>
      <c r="Q15" s="180" t="s">
        <v>2301</v>
      </c>
      <c r="R15" s="197">
        <f>+$B15*R$8</f>
        <v>1566.3402311253894</v>
      </c>
      <c r="S15" s="179"/>
      <c r="T15" s="179"/>
      <c r="U15" s="179"/>
      <c r="V15" s="179"/>
      <c r="W15" s="179"/>
      <c r="X15" s="179"/>
      <c r="Y15" s="179"/>
    </row>
    <row r="16" spans="1:25" ht="12.75">
      <c r="A16" s="175" t="s">
        <v>2306</v>
      </c>
      <c r="B16" s="176">
        <v>2440</v>
      </c>
      <c r="C16" s="177" t="s">
        <v>2300</v>
      </c>
      <c r="D16" s="178" t="s">
        <v>2301</v>
      </c>
      <c r="E16" s="175"/>
      <c r="F16" s="175"/>
      <c r="G16" s="175"/>
      <c r="H16" s="180" t="s">
        <v>2301</v>
      </c>
      <c r="I16" s="176">
        <f t="shared" si="2"/>
        <v>2607.7556956802987</v>
      </c>
      <c r="J16" s="175"/>
      <c r="K16" s="179"/>
      <c r="L16" s="179"/>
      <c r="M16" s="179"/>
      <c r="N16" s="179"/>
      <c r="O16" s="179"/>
      <c r="P16" s="180"/>
      <c r="Q16" s="180" t="s">
        <v>2301</v>
      </c>
      <c r="R16" s="197">
        <f>+$B16*R$8</f>
        <v>3266.5556956802993</v>
      </c>
      <c r="S16" s="179"/>
      <c r="T16" s="179"/>
      <c r="U16" s="179"/>
      <c r="V16" s="179"/>
      <c r="W16" s="179"/>
      <c r="X16" s="179"/>
      <c r="Y16" s="179"/>
    </row>
    <row r="17" spans="1:25" ht="12.75">
      <c r="A17" s="175" t="s">
        <v>2307</v>
      </c>
      <c r="B17" s="176">
        <v>4500</v>
      </c>
      <c r="C17" s="177" t="s">
        <v>2304</v>
      </c>
      <c r="D17" s="178"/>
      <c r="E17" s="175"/>
      <c r="F17" s="175"/>
      <c r="G17" s="175"/>
      <c r="H17" s="179"/>
      <c r="I17" s="176">
        <f t="shared" si="2"/>
        <v>4809.385504328419</v>
      </c>
      <c r="J17" s="175"/>
      <c r="K17" s="179"/>
      <c r="L17" s="179"/>
      <c r="M17" s="179"/>
      <c r="N17" s="179"/>
      <c r="O17" s="179"/>
      <c r="P17" s="179"/>
      <c r="Q17" s="179"/>
      <c r="R17" s="179"/>
      <c r="S17" s="179"/>
      <c r="T17" s="179"/>
      <c r="U17" s="197">
        <f>+$B17*U$8</f>
        <v>6429.385504328421</v>
      </c>
      <c r="V17" s="179"/>
      <c r="W17" s="179"/>
      <c r="X17" s="179"/>
      <c r="Y17" s="179"/>
    </row>
    <row r="18" spans="1:25" ht="12.75">
      <c r="A18" s="175" t="s">
        <v>2308</v>
      </c>
      <c r="B18" s="176">
        <v>7200</v>
      </c>
      <c r="C18" s="177">
        <v>2018</v>
      </c>
      <c r="D18" s="178"/>
      <c r="E18" s="175"/>
      <c r="F18" s="175"/>
      <c r="G18" s="175"/>
      <c r="H18" s="179"/>
      <c r="I18" s="175"/>
      <c r="J18" s="175"/>
      <c r="K18" s="179"/>
      <c r="L18" s="179"/>
      <c r="M18" s="179"/>
      <c r="N18" s="179"/>
      <c r="O18" s="197">
        <f>+$B18*O$8</f>
        <v>8991.016806925472</v>
      </c>
      <c r="P18" s="179"/>
      <c r="Q18" s="179"/>
      <c r="R18" s="179"/>
      <c r="S18" s="179"/>
      <c r="T18" s="179"/>
      <c r="U18" s="179"/>
      <c r="V18" s="179"/>
      <c r="W18" s="179"/>
      <c r="X18" s="179"/>
      <c r="Y18" s="179"/>
    </row>
    <row r="19" spans="1:25" ht="12.75">
      <c r="A19" s="175" t="s">
        <v>2309</v>
      </c>
      <c r="B19" s="176">
        <v>6250</v>
      </c>
      <c r="C19" s="181" t="s">
        <v>2310</v>
      </c>
      <c r="D19" s="178" t="s">
        <v>2298</v>
      </c>
      <c r="E19" s="175"/>
      <c r="F19" s="175"/>
      <c r="G19" s="175"/>
      <c r="H19" s="179"/>
      <c r="I19" s="175"/>
      <c r="J19" s="175"/>
      <c r="K19" s="179"/>
      <c r="L19" s="197">
        <f>+$B19*L$8</f>
        <v>7242.202089345027</v>
      </c>
      <c r="M19" s="179"/>
      <c r="N19" s="179"/>
      <c r="O19" s="179"/>
      <c r="P19" s="179"/>
      <c r="Q19" s="179"/>
      <c r="R19" s="179"/>
      <c r="S19" s="179"/>
      <c r="T19" s="179"/>
      <c r="U19" s="179"/>
      <c r="V19" s="179"/>
      <c r="W19" s="179"/>
      <c r="X19" s="197">
        <f>+$B19*X$8</f>
        <v>9492.20208934503</v>
      </c>
      <c r="Y19" s="179"/>
    </row>
    <row r="20" spans="1:25" ht="12.75">
      <c r="A20" s="175" t="s">
        <v>2311</v>
      </c>
      <c r="B20" s="176">
        <v>68750</v>
      </c>
      <c r="C20" s="177">
        <v>2048</v>
      </c>
      <c r="D20" s="178"/>
      <c r="E20" s="175"/>
      <c r="F20" s="175"/>
      <c r="G20" s="175"/>
      <c r="H20" s="179"/>
      <c r="I20" s="175"/>
      <c r="J20" s="175"/>
      <c r="K20" s="179"/>
      <c r="L20" s="179"/>
      <c r="M20" s="179"/>
      <c r="N20" s="179"/>
      <c r="O20" s="179"/>
      <c r="P20" s="179"/>
      <c r="Q20" s="179"/>
      <c r="R20" s="179"/>
      <c r="S20" s="179"/>
      <c r="T20" s="179"/>
      <c r="U20" s="179"/>
      <c r="V20" s="179"/>
      <c r="W20" s="179"/>
      <c r="X20" s="179"/>
      <c r="Y20" s="179"/>
    </row>
    <row r="21" spans="1:25" ht="25.5">
      <c r="A21" s="203" t="s">
        <v>2377</v>
      </c>
      <c r="B21" s="197">
        <f>10951.7+1282.63</f>
        <v>12234.330000000002</v>
      </c>
      <c r="C21" s="177" t="s">
        <v>2312</v>
      </c>
      <c r="D21" s="178" t="s">
        <v>2301</v>
      </c>
      <c r="E21" s="175"/>
      <c r="F21" s="175"/>
      <c r="G21" s="175"/>
      <c r="H21" s="197">
        <v>12234</v>
      </c>
      <c r="I21" s="175"/>
      <c r="J21" s="175"/>
      <c r="K21" s="179"/>
      <c r="L21" s="179"/>
      <c r="M21" s="179"/>
      <c r="N21" s="197"/>
      <c r="O21" s="197">
        <f>+$B21*O$8</f>
        <v>15277.64814603785</v>
      </c>
      <c r="P21" s="179"/>
      <c r="Q21" s="179"/>
      <c r="R21" s="179"/>
      <c r="S21" s="179"/>
      <c r="T21" s="179"/>
      <c r="U21" s="197"/>
      <c r="V21" s="197">
        <f>+$B21*V$8</f>
        <v>17846.857446037855</v>
      </c>
      <c r="W21" s="179"/>
      <c r="X21" s="179"/>
      <c r="Y21" s="179"/>
    </row>
    <row r="22" spans="1:25" ht="15">
      <c r="A22" s="183" t="s">
        <v>2313</v>
      </c>
      <c r="B22" s="176"/>
      <c r="C22" s="177"/>
      <c r="D22" s="178"/>
      <c r="E22" s="175"/>
      <c r="F22" s="175"/>
      <c r="G22" s="175"/>
      <c r="H22" s="179"/>
      <c r="I22" s="175"/>
      <c r="J22" s="175"/>
      <c r="K22" s="179"/>
      <c r="L22" s="179"/>
      <c r="M22" s="179"/>
      <c r="N22" s="179"/>
      <c r="O22" s="179"/>
      <c r="P22" s="179"/>
      <c r="Q22" s="179"/>
      <c r="R22" s="179"/>
      <c r="S22" s="179"/>
      <c r="T22" s="179"/>
      <c r="U22" s="179"/>
      <c r="V22" s="179"/>
      <c r="W22" s="179"/>
      <c r="X22" s="179"/>
      <c r="Y22" s="179"/>
    </row>
    <row r="23" spans="1:25" ht="12.75">
      <c r="A23" s="175" t="s">
        <v>2314</v>
      </c>
      <c r="B23" s="176">
        <v>1200</v>
      </c>
      <c r="C23" s="177">
        <v>2015</v>
      </c>
      <c r="D23" s="178"/>
      <c r="E23" s="175"/>
      <c r="F23" s="175"/>
      <c r="G23" s="175"/>
      <c r="H23" s="179"/>
      <c r="I23" s="175"/>
      <c r="J23" s="175"/>
      <c r="K23" s="179"/>
      <c r="L23" s="197">
        <f>+$B23*L$8</f>
        <v>1390.5028011542454</v>
      </c>
      <c r="M23" s="179"/>
      <c r="N23" s="179"/>
      <c r="O23" s="179"/>
      <c r="P23" s="179"/>
      <c r="Q23" s="179"/>
      <c r="R23" s="179"/>
      <c r="S23" s="179"/>
      <c r="T23" s="179"/>
      <c r="U23" s="179"/>
      <c r="V23" s="179"/>
      <c r="W23" s="179"/>
      <c r="X23" s="179"/>
      <c r="Y23" s="179"/>
    </row>
    <row r="24" spans="1:25" ht="25.5">
      <c r="A24" s="175" t="s">
        <v>2315</v>
      </c>
      <c r="B24" s="176">
        <v>500</v>
      </c>
      <c r="C24" s="181" t="s">
        <v>2316</v>
      </c>
      <c r="D24" s="178" t="s">
        <v>2317</v>
      </c>
      <c r="E24" s="175"/>
      <c r="F24" s="175"/>
      <c r="G24" s="175"/>
      <c r="H24" s="179"/>
      <c r="I24" s="175"/>
      <c r="J24" s="176">
        <f>+$B24*J$8</f>
        <v>549.3761671476021</v>
      </c>
      <c r="K24" s="179"/>
      <c r="L24" s="179"/>
      <c r="M24" s="179"/>
      <c r="N24" s="179"/>
      <c r="O24" s="197">
        <f>+$B24*O$8</f>
        <v>624.3761671476022</v>
      </c>
      <c r="P24" s="179"/>
      <c r="Q24" s="179"/>
      <c r="R24" s="179"/>
      <c r="S24" s="179"/>
      <c r="T24" s="197">
        <f>+$B24*T$8</f>
        <v>699.3761671476024</v>
      </c>
      <c r="U24" s="179"/>
      <c r="V24" s="179"/>
      <c r="W24" s="179"/>
      <c r="X24" s="179"/>
      <c r="Y24" s="179"/>
    </row>
    <row r="25" spans="1:25" ht="12.75">
      <c r="A25" s="175" t="s">
        <v>2318</v>
      </c>
      <c r="B25" s="176">
        <v>3000</v>
      </c>
      <c r="C25" s="181" t="s">
        <v>2319</v>
      </c>
      <c r="D25" s="178" t="s">
        <v>2301</v>
      </c>
      <c r="E25" s="175"/>
      <c r="F25" s="175"/>
      <c r="G25" s="175"/>
      <c r="H25" s="180" t="s">
        <v>2301</v>
      </c>
      <c r="I25" s="176">
        <f>+$B25*I$8</f>
        <v>3206.257002885613</v>
      </c>
      <c r="J25" s="175"/>
      <c r="K25" s="179"/>
      <c r="L25" s="179"/>
      <c r="M25" s="179"/>
      <c r="N25" s="180"/>
      <c r="O25" s="180" t="s">
        <v>2301</v>
      </c>
      <c r="P25" s="197">
        <f>+$B25*P$8</f>
        <v>3836.2570028856135</v>
      </c>
      <c r="Q25" s="179"/>
      <c r="R25" s="179"/>
      <c r="S25" s="179"/>
      <c r="T25" s="179"/>
      <c r="U25" s="179"/>
      <c r="V25" s="179"/>
      <c r="W25" s="180" t="s">
        <v>2301</v>
      </c>
      <c r="X25" s="197">
        <f>+$B25*X$8</f>
        <v>4556.257002885614</v>
      </c>
      <c r="Y25" s="179"/>
    </row>
    <row r="26" spans="1:25" ht="15.75" customHeight="1">
      <c r="A26" s="175" t="s">
        <v>2320</v>
      </c>
      <c r="B26" s="176">
        <v>4875</v>
      </c>
      <c r="C26" s="177">
        <v>2020</v>
      </c>
      <c r="D26" s="184" t="s">
        <v>2321</v>
      </c>
      <c r="E26" s="175"/>
      <c r="F26" s="175"/>
      <c r="G26" s="175"/>
      <c r="H26" s="179"/>
      <c r="I26" s="175"/>
      <c r="J26" s="175"/>
      <c r="K26" s="179"/>
      <c r="L26" s="179"/>
      <c r="M26" s="179"/>
      <c r="N26" s="179"/>
      <c r="O26" s="179"/>
      <c r="P26" s="179"/>
      <c r="Q26" s="179"/>
      <c r="R26" s="179"/>
      <c r="S26" s="179"/>
      <c r="T26" s="179"/>
      <c r="U26" s="179"/>
      <c r="V26" s="179"/>
      <c r="W26" s="179"/>
      <c r="X26" s="179"/>
      <c r="Y26" s="197">
        <f>+$B26*Y$8</f>
        <v>7550.167629689123</v>
      </c>
    </row>
    <row r="27" spans="1:25" ht="12.75">
      <c r="A27" s="175" t="s">
        <v>2322</v>
      </c>
      <c r="B27" s="176">
        <v>2468</v>
      </c>
      <c r="C27" s="177" t="s">
        <v>2323</v>
      </c>
      <c r="D27" s="184" t="s">
        <v>2324</v>
      </c>
      <c r="E27" s="175"/>
      <c r="F27" s="175"/>
      <c r="G27" s="175"/>
      <c r="H27" s="197"/>
      <c r="I27" s="175"/>
      <c r="J27" s="175"/>
      <c r="K27" s="179"/>
      <c r="L27" s="179"/>
      <c r="M27" s="179"/>
      <c r="N27" s="197">
        <f>+$B27*N$8</f>
        <v>3007.8807610405647</v>
      </c>
      <c r="O27" s="179"/>
      <c r="P27" s="179"/>
      <c r="Q27" s="179"/>
      <c r="R27" s="179"/>
      <c r="S27" s="179"/>
      <c r="T27" s="179"/>
      <c r="U27" s="179"/>
      <c r="V27" s="197">
        <f>+$B27*V$8</f>
        <v>3600.2007610405653</v>
      </c>
      <c r="W27" s="179"/>
      <c r="X27" s="179"/>
      <c r="Y27" s="179"/>
    </row>
    <row r="28" spans="1:25" ht="12.75">
      <c r="A28" s="175" t="s">
        <v>2325</v>
      </c>
      <c r="B28" s="176">
        <v>11250</v>
      </c>
      <c r="C28" s="177">
        <v>2020</v>
      </c>
      <c r="D28" s="178"/>
      <c r="E28" s="175"/>
      <c r="F28" s="175"/>
      <c r="G28" s="175"/>
      <c r="H28" s="179"/>
      <c r="I28" s="175"/>
      <c r="J28" s="175"/>
      <c r="K28" s="179"/>
      <c r="L28" s="179"/>
      <c r="M28" s="179"/>
      <c r="N28" s="179"/>
      <c r="O28" s="179"/>
      <c r="P28" s="179"/>
      <c r="Q28" s="197">
        <f>+$B28*Q$8</f>
        <v>14723.46376082105</v>
      </c>
      <c r="R28" s="179"/>
      <c r="S28" s="179"/>
      <c r="T28" s="179"/>
      <c r="U28" s="179"/>
      <c r="V28" s="179"/>
      <c r="W28" s="179"/>
      <c r="X28" s="179"/>
      <c r="Y28" s="179"/>
    </row>
    <row r="29" spans="1:25" ht="12.75">
      <c r="A29" s="175" t="s">
        <v>2326</v>
      </c>
      <c r="B29" s="176">
        <v>4500</v>
      </c>
      <c r="C29" s="177">
        <v>2020</v>
      </c>
      <c r="D29" s="178"/>
      <c r="E29" s="175"/>
      <c r="F29" s="175"/>
      <c r="G29" s="175"/>
      <c r="H29" s="179"/>
      <c r="I29" s="175"/>
      <c r="J29" s="175"/>
      <c r="K29" s="179"/>
      <c r="L29" s="179"/>
      <c r="M29" s="179"/>
      <c r="N29" s="179"/>
      <c r="O29" s="179"/>
      <c r="P29" s="179"/>
      <c r="Q29" s="197">
        <f>+$B29*Q$8</f>
        <v>5889.38550432842</v>
      </c>
      <c r="R29" s="179"/>
      <c r="S29" s="179"/>
      <c r="T29" s="179"/>
      <c r="U29" s="179"/>
      <c r="V29" s="179"/>
      <c r="W29" s="179"/>
      <c r="X29" s="179"/>
      <c r="Y29" s="179"/>
    </row>
    <row r="30" spans="1:25" ht="12.75">
      <c r="A30" s="175" t="s">
        <v>2327</v>
      </c>
      <c r="B30" s="176">
        <v>3000</v>
      </c>
      <c r="C30" s="177">
        <v>2020</v>
      </c>
      <c r="D30" s="178"/>
      <c r="E30" s="175"/>
      <c r="F30" s="175"/>
      <c r="G30" s="175"/>
      <c r="H30" s="179"/>
      <c r="I30" s="175"/>
      <c r="J30" s="175"/>
      <c r="K30" s="179"/>
      <c r="L30" s="179"/>
      <c r="M30" s="179"/>
      <c r="N30" s="179"/>
      <c r="O30" s="179"/>
      <c r="P30" s="179"/>
      <c r="Q30" s="197">
        <f>+$B30*Q$8</f>
        <v>3926.2570028856135</v>
      </c>
      <c r="R30" s="179"/>
      <c r="S30" s="179"/>
      <c r="T30" s="179"/>
      <c r="U30" s="179"/>
      <c r="V30" s="179"/>
      <c r="W30" s="179"/>
      <c r="X30" s="179"/>
      <c r="Y30" s="179"/>
    </row>
    <row r="31" spans="1:25" ht="15">
      <c r="A31" s="183" t="s">
        <v>2328</v>
      </c>
      <c r="B31" s="176"/>
      <c r="C31" s="177"/>
      <c r="D31" s="178"/>
      <c r="E31" s="175"/>
      <c r="F31" s="175"/>
      <c r="G31" s="175"/>
      <c r="H31" s="179"/>
      <c r="I31" s="175"/>
      <c r="J31" s="175"/>
      <c r="K31" s="179"/>
      <c r="L31" s="179"/>
      <c r="M31" s="179"/>
      <c r="N31" s="179"/>
      <c r="O31" s="179"/>
      <c r="P31" s="179"/>
      <c r="Q31" s="179"/>
      <c r="R31" s="179"/>
      <c r="S31" s="179"/>
      <c r="T31" s="179"/>
      <c r="U31" s="179"/>
      <c r="V31" s="179"/>
      <c r="W31" s="179"/>
      <c r="X31" s="179"/>
      <c r="Y31" s="179"/>
    </row>
    <row r="32" spans="1:25" ht="15.75" customHeight="1">
      <c r="A32" s="175" t="s">
        <v>2329</v>
      </c>
      <c r="B32" s="176">
        <v>2800</v>
      </c>
      <c r="C32" s="177">
        <v>2025</v>
      </c>
      <c r="D32" s="184" t="s">
        <v>2330</v>
      </c>
      <c r="E32" s="175"/>
      <c r="F32" s="175"/>
      <c r="G32" s="175"/>
      <c r="H32" s="179"/>
      <c r="I32" s="175"/>
      <c r="J32" s="175"/>
      <c r="K32" s="179"/>
      <c r="L32" s="179"/>
      <c r="M32" s="179"/>
      <c r="N32" s="179"/>
      <c r="O32" s="179"/>
      <c r="P32" s="179"/>
      <c r="Q32" s="179"/>
      <c r="R32" s="179"/>
      <c r="S32" s="179"/>
      <c r="T32" s="179"/>
      <c r="U32" s="179"/>
      <c r="V32" s="179"/>
      <c r="W32" s="179"/>
      <c r="X32" s="179"/>
      <c r="Y32" s="179"/>
    </row>
    <row r="33" spans="1:25" ht="12.75">
      <c r="A33" s="175" t="s">
        <v>2331</v>
      </c>
      <c r="B33" s="176">
        <v>2000</v>
      </c>
      <c r="C33" s="177">
        <v>2015</v>
      </c>
      <c r="D33" s="178"/>
      <c r="E33" s="175"/>
      <c r="F33" s="175"/>
      <c r="G33" s="175"/>
      <c r="H33" s="179"/>
      <c r="I33" s="175"/>
      <c r="J33" s="175"/>
      <c r="K33" s="179"/>
      <c r="L33" s="197">
        <f>+$B33*L$8</f>
        <v>2317.504668590409</v>
      </c>
      <c r="M33" s="179"/>
      <c r="N33" s="179"/>
      <c r="O33" s="179"/>
      <c r="P33" s="179"/>
      <c r="Q33" s="179"/>
      <c r="R33" s="179"/>
      <c r="S33" s="179"/>
      <c r="T33" s="179"/>
      <c r="U33" s="179"/>
      <c r="V33" s="179"/>
      <c r="W33" s="179"/>
      <c r="X33" s="179"/>
      <c r="Y33" s="179"/>
    </row>
    <row r="34" spans="1:25" ht="12.75">
      <c r="A34" s="175" t="s">
        <v>2332</v>
      </c>
      <c r="B34" s="176">
        <v>3500</v>
      </c>
      <c r="C34" s="177">
        <v>2018</v>
      </c>
      <c r="D34" s="178"/>
      <c r="E34" s="175"/>
      <c r="F34" s="175"/>
      <c r="G34" s="175"/>
      <c r="H34" s="179"/>
      <c r="I34" s="175"/>
      <c r="J34" s="175"/>
      <c r="K34" s="179"/>
      <c r="L34" s="179"/>
      <c r="M34" s="179"/>
      <c r="N34" s="179"/>
      <c r="O34" s="197">
        <f>+$B34*O$8</f>
        <v>4370.633170033216</v>
      </c>
      <c r="P34" s="179"/>
      <c r="Q34" s="179"/>
      <c r="R34" s="179"/>
      <c r="S34" s="179"/>
      <c r="T34" s="179"/>
      <c r="U34" s="179"/>
      <c r="V34" s="179"/>
      <c r="W34" s="179"/>
      <c r="X34" s="179"/>
      <c r="Y34" s="179"/>
    </row>
    <row r="35" spans="1:25" ht="15">
      <c r="A35" s="185" t="s">
        <v>2333</v>
      </c>
      <c r="B35" s="176"/>
      <c r="C35" s="177"/>
      <c r="D35" s="178"/>
      <c r="E35" s="175"/>
      <c r="F35" s="175"/>
      <c r="G35" s="175"/>
      <c r="H35" s="179"/>
      <c r="I35" s="175"/>
      <c r="J35" s="175"/>
      <c r="K35" s="179"/>
      <c r="L35" s="179"/>
      <c r="M35" s="179"/>
      <c r="N35" s="179"/>
      <c r="O35" s="179"/>
      <c r="P35" s="179"/>
      <c r="Q35" s="179"/>
      <c r="R35" s="179"/>
      <c r="S35" s="179"/>
      <c r="T35" s="179"/>
      <c r="U35" s="179"/>
      <c r="V35" s="179"/>
      <c r="W35" s="179"/>
      <c r="X35" s="179"/>
      <c r="Y35" s="179"/>
    </row>
    <row r="36" spans="1:25" ht="12.75">
      <c r="A36" s="175" t="s">
        <v>2334</v>
      </c>
      <c r="B36" s="176">
        <v>4000</v>
      </c>
      <c r="C36" s="177" t="s">
        <v>2304</v>
      </c>
      <c r="D36" s="178"/>
      <c r="E36" s="175"/>
      <c r="F36" s="175"/>
      <c r="G36" s="175"/>
      <c r="H36" s="179"/>
      <c r="I36" s="176">
        <f>+$B36*I$8</f>
        <v>4275.009337180817</v>
      </c>
      <c r="J36" s="175"/>
      <c r="K36" s="179"/>
      <c r="L36" s="179"/>
      <c r="M36" s="179"/>
      <c r="N36" s="179"/>
      <c r="O36" s="179"/>
      <c r="P36" s="179"/>
      <c r="Q36" s="179"/>
      <c r="R36" s="179"/>
      <c r="S36" s="179"/>
      <c r="T36" s="179"/>
      <c r="U36" s="197">
        <f>+$B36*U$8</f>
        <v>5715.009337180819</v>
      </c>
      <c r="V36" s="179"/>
      <c r="W36" s="179"/>
      <c r="X36" s="179"/>
      <c r="Y36" s="179"/>
    </row>
    <row r="37" spans="1:25" ht="38.25">
      <c r="A37" s="175" t="s">
        <v>2335</v>
      </c>
      <c r="B37" s="176">
        <v>2700</v>
      </c>
      <c r="C37" s="177" t="s">
        <v>2336</v>
      </c>
      <c r="D37" s="178" t="s">
        <v>2337</v>
      </c>
      <c r="E37" s="175"/>
      <c r="F37" s="175"/>
      <c r="G37" s="175"/>
      <c r="H37" s="197">
        <f>+$B37*H$8</f>
        <v>2815.759854110745</v>
      </c>
      <c r="I37" s="175"/>
      <c r="J37" s="175"/>
      <c r="K37" s="179"/>
      <c r="L37" s="179"/>
      <c r="M37" s="179"/>
      <c r="N37" s="179"/>
      <c r="O37" s="179"/>
      <c r="P37" s="179"/>
      <c r="Q37" s="179"/>
      <c r="R37" s="197">
        <f>+$B37*R$8</f>
        <v>3614.631302597052</v>
      </c>
      <c r="S37" s="179"/>
      <c r="T37" s="179"/>
      <c r="U37" s="179"/>
      <c r="V37" s="179"/>
      <c r="W37" s="179"/>
      <c r="X37" s="179"/>
      <c r="Y37" s="179"/>
    </row>
    <row r="38" spans="1:25" ht="21.75" customHeight="1">
      <c r="A38" s="175" t="s">
        <v>2338</v>
      </c>
      <c r="B38" s="176">
        <v>3600</v>
      </c>
      <c r="C38" s="177" t="s">
        <v>2323</v>
      </c>
      <c r="D38" s="184" t="s">
        <v>2339</v>
      </c>
      <c r="E38" s="175"/>
      <c r="F38" s="175"/>
      <c r="G38" s="175"/>
      <c r="H38" s="197">
        <f>+$B38*H$8</f>
        <v>3754.3464721476603</v>
      </c>
      <c r="I38" s="175"/>
      <c r="J38" s="175"/>
      <c r="K38" s="179"/>
      <c r="L38" s="179"/>
      <c r="M38" s="179"/>
      <c r="N38" s="197">
        <f>+$B38*N$8</f>
        <v>4387.508403462736</v>
      </c>
      <c r="O38" s="179"/>
      <c r="P38" s="179"/>
      <c r="Q38" s="179"/>
      <c r="R38" s="179"/>
      <c r="S38" s="179"/>
      <c r="T38" s="179"/>
      <c r="U38" s="179"/>
      <c r="V38" s="197">
        <f>+$B38*V$8</f>
        <v>5251.508403462737</v>
      </c>
      <c r="W38" s="179"/>
      <c r="X38" s="179"/>
      <c r="Y38" s="179"/>
    </row>
    <row r="39" spans="1:25" ht="12.75">
      <c r="A39" s="175" t="s">
        <v>2340</v>
      </c>
      <c r="B39" s="176">
        <v>1500</v>
      </c>
      <c r="C39" s="177" t="s">
        <v>2341</v>
      </c>
      <c r="D39" s="178" t="s">
        <v>2317</v>
      </c>
      <c r="E39" s="175"/>
      <c r="F39" s="175"/>
      <c r="G39" s="175"/>
      <c r="H39" s="179"/>
      <c r="I39" s="175"/>
      <c r="J39" s="175"/>
      <c r="K39" s="179"/>
      <c r="L39" s="179"/>
      <c r="M39" s="179"/>
      <c r="N39" s="179"/>
      <c r="O39" s="179"/>
      <c r="P39" s="179"/>
      <c r="Q39" s="197">
        <f>+$B39*Q$8</f>
        <v>1963.1285014428067</v>
      </c>
      <c r="R39" s="179"/>
      <c r="S39" s="179"/>
      <c r="T39" s="179"/>
      <c r="U39" s="179"/>
      <c r="V39" s="179"/>
      <c r="W39" s="179"/>
      <c r="X39" s="179"/>
      <c r="Y39" s="179"/>
    </row>
    <row r="40" spans="1:25" ht="12.75">
      <c r="A40" s="175" t="s">
        <v>2342</v>
      </c>
      <c r="B40" s="176">
        <v>1500</v>
      </c>
      <c r="C40" s="177">
        <v>2018</v>
      </c>
      <c r="D40" s="178"/>
      <c r="E40" s="175"/>
      <c r="F40" s="175"/>
      <c r="G40" s="175"/>
      <c r="H40" s="179"/>
      <c r="I40" s="175"/>
      <c r="J40" s="175"/>
      <c r="K40" s="179"/>
      <c r="L40" s="179"/>
      <c r="M40" s="179"/>
      <c r="N40" s="179"/>
      <c r="O40" s="197">
        <f>+$B40*O$8</f>
        <v>1873.1285014428067</v>
      </c>
      <c r="P40" s="179"/>
      <c r="Q40" s="179"/>
      <c r="R40" s="179"/>
      <c r="S40" s="179"/>
      <c r="T40" s="179"/>
      <c r="U40" s="179"/>
      <c r="V40" s="179"/>
      <c r="W40" s="179"/>
      <c r="X40" s="179"/>
      <c r="Y40" s="179"/>
    </row>
    <row r="41" spans="1:25" ht="12.75">
      <c r="A41" s="175" t="s">
        <v>2343</v>
      </c>
      <c r="B41" s="176">
        <v>750</v>
      </c>
      <c r="C41" s="177" t="s">
        <v>2304</v>
      </c>
      <c r="D41" s="178"/>
      <c r="E41" s="175"/>
      <c r="F41" s="175"/>
      <c r="G41" s="175"/>
      <c r="H41" s="179"/>
      <c r="I41" s="176">
        <f>+$B41*I$8</f>
        <v>801.5642507214033</v>
      </c>
      <c r="J41" s="175"/>
      <c r="K41" s="179"/>
      <c r="L41" s="179"/>
      <c r="M41" s="179"/>
      <c r="N41" s="179"/>
      <c r="O41" s="179"/>
      <c r="P41" s="179"/>
      <c r="Q41" s="179"/>
      <c r="R41" s="179"/>
      <c r="S41" s="179"/>
      <c r="T41" s="179"/>
      <c r="U41" s="197">
        <f>+$B41*U$8</f>
        <v>1071.5642507214036</v>
      </c>
      <c r="V41" s="179"/>
      <c r="W41" s="179"/>
      <c r="X41" s="179"/>
      <c r="Y41" s="179"/>
    </row>
    <row r="42" spans="1:25" ht="12.75">
      <c r="A42" s="175" t="s">
        <v>2344</v>
      </c>
      <c r="B42" s="176">
        <v>1500</v>
      </c>
      <c r="C42" s="177">
        <v>2015</v>
      </c>
      <c r="D42" s="178"/>
      <c r="E42" s="175"/>
      <c r="F42" s="175"/>
      <c r="G42" s="175"/>
      <c r="H42" s="179"/>
      <c r="I42" s="175"/>
      <c r="J42" s="175"/>
      <c r="K42" s="179"/>
      <c r="L42" s="197">
        <f>+$B42*L$8</f>
        <v>1738.1285014428065</v>
      </c>
      <c r="M42" s="179"/>
      <c r="N42" s="179"/>
      <c r="O42" s="179"/>
      <c r="P42" s="179"/>
      <c r="Q42" s="179"/>
      <c r="R42" s="179"/>
      <c r="S42" s="179"/>
      <c r="T42" s="179"/>
      <c r="U42" s="179"/>
      <c r="V42" s="179"/>
      <c r="W42" s="179"/>
      <c r="X42" s="179"/>
      <c r="Y42" s="179"/>
    </row>
    <row r="43" spans="1:25" ht="15">
      <c r="A43" s="185" t="s">
        <v>2345</v>
      </c>
      <c r="B43" s="176"/>
      <c r="C43" s="177"/>
      <c r="D43" s="178"/>
      <c r="E43" s="175"/>
      <c r="F43" s="175"/>
      <c r="G43" s="175"/>
      <c r="H43" s="179"/>
      <c r="I43" s="175"/>
      <c r="J43" s="175"/>
      <c r="K43" s="179"/>
      <c r="L43" s="179"/>
      <c r="M43" s="179"/>
      <c r="N43" s="179"/>
      <c r="O43" s="179"/>
      <c r="P43" s="179"/>
      <c r="Q43" s="179"/>
      <c r="R43" s="179"/>
      <c r="S43" s="179"/>
      <c r="T43" s="179"/>
      <c r="U43" s="179"/>
      <c r="V43" s="179"/>
      <c r="W43" s="179"/>
      <c r="X43" s="179"/>
      <c r="Y43" s="179"/>
    </row>
    <row r="44" spans="1:25" ht="12.75">
      <c r="A44" s="175" t="s">
        <v>2346</v>
      </c>
      <c r="B44" s="176">
        <v>10620</v>
      </c>
      <c r="C44" s="177" t="s">
        <v>2323</v>
      </c>
      <c r="D44" s="184" t="s">
        <v>2347</v>
      </c>
      <c r="E44" s="175"/>
      <c r="F44" s="175"/>
      <c r="G44" s="175"/>
      <c r="H44" s="179"/>
      <c r="I44" s="175"/>
      <c r="J44" s="175"/>
      <c r="K44" s="179"/>
      <c r="L44" s="179"/>
      <c r="M44" s="179"/>
      <c r="N44" s="197">
        <f>+$B44*N$8</f>
        <v>12943.149790215071</v>
      </c>
      <c r="O44" s="179"/>
      <c r="P44" s="179"/>
      <c r="Q44" s="179"/>
      <c r="R44" s="179"/>
      <c r="S44" s="179"/>
      <c r="T44" s="179"/>
      <c r="U44" s="179"/>
      <c r="V44" s="197">
        <f>+$B44*V$8</f>
        <v>15491.949790215074</v>
      </c>
      <c r="W44" s="179"/>
      <c r="X44" s="179"/>
      <c r="Y44" s="179"/>
    </row>
    <row r="45" spans="1:25" ht="25.5">
      <c r="A45" s="175" t="s">
        <v>2348</v>
      </c>
      <c r="B45" s="176">
        <v>1625</v>
      </c>
      <c r="C45" s="177" t="s">
        <v>2349</v>
      </c>
      <c r="D45" s="178" t="s">
        <v>2301</v>
      </c>
      <c r="E45" s="175"/>
      <c r="F45" s="175"/>
      <c r="G45" s="175"/>
      <c r="H45" s="180" t="s">
        <v>2301</v>
      </c>
      <c r="I45" s="176">
        <f>+$B45*I$8</f>
        <v>1736.722543229707</v>
      </c>
      <c r="J45" s="175"/>
      <c r="K45" s="180" t="s">
        <v>2301</v>
      </c>
      <c r="L45" s="197">
        <f>+$B45*L$8</f>
        <v>1882.972543229707</v>
      </c>
      <c r="M45" s="179"/>
      <c r="N45" s="179"/>
      <c r="O45" s="180" t="s">
        <v>2301</v>
      </c>
      <c r="P45" s="197">
        <f>+$B45*P$8</f>
        <v>2077.9725432297073</v>
      </c>
      <c r="Q45" s="179"/>
      <c r="R45" s="179"/>
      <c r="S45" s="180" t="s">
        <v>2301</v>
      </c>
      <c r="T45" s="197">
        <f>+$B45*T$8</f>
        <v>2272.9725432297073</v>
      </c>
      <c r="U45" s="179"/>
      <c r="V45" s="179"/>
      <c r="W45" s="179"/>
      <c r="X45" s="179"/>
      <c r="Y45" s="179"/>
    </row>
    <row r="46" spans="1:25" ht="12.75">
      <c r="A46" s="175" t="s">
        <v>2350</v>
      </c>
      <c r="B46" s="176">
        <v>1995</v>
      </c>
      <c r="C46" s="177" t="s">
        <v>2300</v>
      </c>
      <c r="D46" s="178"/>
      <c r="E46" s="175"/>
      <c r="F46" s="175"/>
      <c r="G46" s="175"/>
      <c r="H46" s="180" t="s">
        <v>2301</v>
      </c>
      <c r="I46" s="176">
        <f>+$B46*I$8</f>
        <v>2132.1609069189326</v>
      </c>
      <c r="J46" s="175"/>
      <c r="K46" s="179"/>
      <c r="L46" s="179"/>
      <c r="M46" s="179"/>
      <c r="N46" s="179"/>
      <c r="O46" s="179"/>
      <c r="P46" s="179"/>
      <c r="Q46" s="180" t="s">
        <v>2301</v>
      </c>
      <c r="R46" s="197">
        <f>+$B46*R$8</f>
        <v>2670.810906918933</v>
      </c>
      <c r="S46" s="179"/>
      <c r="T46" s="179"/>
      <c r="U46" s="179"/>
      <c r="V46" s="179"/>
      <c r="W46" s="179"/>
      <c r="X46" s="179"/>
      <c r="Y46" s="179"/>
    </row>
    <row r="47" spans="1:25" ht="25.5">
      <c r="A47" s="175" t="s">
        <v>2351</v>
      </c>
      <c r="B47" s="176">
        <v>3500</v>
      </c>
      <c r="C47" s="177" t="s">
        <v>2352</v>
      </c>
      <c r="D47" s="178"/>
      <c r="E47" s="175"/>
      <c r="F47" s="175"/>
      <c r="G47" s="175"/>
      <c r="H47" s="180" t="s">
        <v>2301</v>
      </c>
      <c r="I47" s="176">
        <f>+$B47*I$8</f>
        <v>3740.6331700332153</v>
      </c>
      <c r="J47" s="175"/>
      <c r="K47" s="179"/>
      <c r="L47" s="179"/>
      <c r="M47" s="180" t="s">
        <v>2301</v>
      </c>
      <c r="N47" s="197">
        <f>+$B47*N$8</f>
        <v>4265.633170033216</v>
      </c>
      <c r="O47" s="179"/>
      <c r="P47" s="179"/>
      <c r="Q47" s="179"/>
      <c r="R47" s="197">
        <f>+$B47*R$8</f>
        <v>4685.633170033216</v>
      </c>
      <c r="S47" s="179"/>
      <c r="T47" s="179"/>
      <c r="U47" s="179"/>
      <c r="V47" s="179"/>
      <c r="W47" s="197">
        <f>+$B47*W$8</f>
        <v>5210.633170033217</v>
      </c>
      <c r="X47" s="179"/>
      <c r="Y47" s="179"/>
    </row>
    <row r="48" spans="1:25" ht="12.75">
      <c r="A48" s="175" t="s">
        <v>2353</v>
      </c>
      <c r="B48" s="176">
        <v>30000</v>
      </c>
      <c r="C48" s="177">
        <v>2025</v>
      </c>
      <c r="D48" s="178"/>
      <c r="E48" s="175"/>
      <c r="F48" s="175"/>
      <c r="G48" s="175"/>
      <c r="H48" s="179"/>
      <c r="I48" s="175"/>
      <c r="J48" s="175"/>
      <c r="K48" s="179"/>
      <c r="L48" s="179"/>
      <c r="M48" s="179"/>
      <c r="N48" s="179"/>
      <c r="O48" s="179"/>
      <c r="P48" s="179"/>
      <c r="Q48" s="179"/>
      <c r="R48" s="179"/>
      <c r="S48" s="179"/>
      <c r="T48" s="179"/>
      <c r="U48" s="179"/>
      <c r="V48" s="197">
        <f>+$B48*V$8</f>
        <v>43762.57002885614</v>
      </c>
      <c r="W48" s="179"/>
      <c r="X48" s="179"/>
      <c r="Y48" s="179"/>
    </row>
    <row r="49" spans="1:25" ht="12.75">
      <c r="A49" s="175" t="s">
        <v>2354</v>
      </c>
      <c r="B49" s="176">
        <v>1000</v>
      </c>
      <c r="C49" s="177">
        <v>2015</v>
      </c>
      <c r="D49" s="178"/>
      <c r="E49" s="175"/>
      <c r="F49" s="175"/>
      <c r="G49" s="175"/>
      <c r="H49" s="179"/>
      <c r="I49" s="175"/>
      <c r="J49" s="175"/>
      <c r="K49" s="179"/>
      <c r="L49" s="197">
        <f>+$B49*L$8</f>
        <v>1158.7523342952045</v>
      </c>
      <c r="M49" s="179"/>
      <c r="N49" s="179"/>
      <c r="O49" s="179"/>
      <c r="P49" s="179"/>
      <c r="Q49" s="179"/>
      <c r="R49" s="179"/>
      <c r="S49" s="179"/>
      <c r="T49" s="179"/>
      <c r="U49" s="179"/>
      <c r="V49" s="179"/>
      <c r="W49" s="179"/>
      <c r="X49" s="179"/>
      <c r="Y49" s="179"/>
    </row>
    <row r="50" spans="1:25" ht="12.75">
      <c r="A50" s="175" t="s">
        <v>2355</v>
      </c>
      <c r="B50" s="176">
        <v>750</v>
      </c>
      <c r="C50" s="177" t="s">
        <v>2300</v>
      </c>
      <c r="D50" s="178" t="s">
        <v>2301</v>
      </c>
      <c r="E50" s="175"/>
      <c r="F50" s="175"/>
      <c r="G50" s="176"/>
      <c r="H50" s="180" t="s">
        <v>2301</v>
      </c>
      <c r="I50" s="176">
        <f>+$B50*I$8</f>
        <v>801.5642507214033</v>
      </c>
      <c r="J50" s="175"/>
      <c r="K50" s="179"/>
      <c r="L50" s="179"/>
      <c r="M50" s="179"/>
      <c r="N50" s="179"/>
      <c r="O50" s="179"/>
      <c r="P50" s="179"/>
      <c r="Q50" s="180" t="s">
        <v>2301</v>
      </c>
      <c r="R50" s="197">
        <f>+$B50*R$8</f>
        <v>1004.0642507214035</v>
      </c>
      <c r="S50" s="179"/>
      <c r="T50" s="179"/>
      <c r="U50" s="179"/>
      <c r="V50" s="179"/>
      <c r="W50" s="179"/>
      <c r="X50" s="179"/>
      <c r="Y50" s="179"/>
    </row>
    <row r="51" spans="1:25" ht="15">
      <c r="A51" s="185" t="s">
        <v>1580</v>
      </c>
      <c r="B51" s="176"/>
      <c r="C51" s="177"/>
      <c r="D51" s="178"/>
      <c r="E51" s="175"/>
      <c r="F51" s="175"/>
      <c r="G51" s="175"/>
      <c r="H51" s="179"/>
      <c r="I51" s="175"/>
      <c r="J51" s="175"/>
      <c r="K51" s="179"/>
      <c r="L51" s="179"/>
      <c r="M51" s="179"/>
      <c r="N51" s="179"/>
      <c r="O51" s="179"/>
      <c r="P51" s="179"/>
      <c r="Q51" s="179"/>
      <c r="R51" s="179"/>
      <c r="S51" s="179"/>
      <c r="T51" s="179"/>
      <c r="U51" s="179"/>
      <c r="V51" s="179"/>
      <c r="W51" s="179"/>
      <c r="X51" s="179"/>
      <c r="Y51" s="179"/>
    </row>
    <row r="52" spans="1:25" ht="12.75">
      <c r="A52" s="205" t="s">
        <v>2378</v>
      </c>
      <c r="B52" s="176"/>
      <c r="C52" s="177"/>
      <c r="D52" s="178"/>
      <c r="E52" s="175"/>
      <c r="F52" s="175"/>
      <c r="G52" s="175"/>
      <c r="H52" s="197">
        <f>82000+9446.98</f>
        <v>91446.98</v>
      </c>
      <c r="I52" s="175"/>
      <c r="J52" s="175"/>
      <c r="K52" s="179"/>
      <c r="L52" s="179"/>
      <c r="M52" s="179"/>
      <c r="N52" s="179"/>
      <c r="O52" s="179"/>
      <c r="P52" s="179"/>
      <c r="Q52" s="179"/>
      <c r="R52" s="179"/>
      <c r="S52" s="179"/>
      <c r="T52" s="179"/>
      <c r="U52" s="179"/>
      <c r="V52" s="179"/>
      <c r="W52" s="179"/>
      <c r="X52" s="179"/>
      <c r="Y52" s="179"/>
    </row>
    <row r="53" spans="1:25" ht="12.75">
      <c r="A53" s="242" t="s">
        <v>2379</v>
      </c>
      <c r="B53" s="176">
        <v>23000</v>
      </c>
      <c r="C53" s="177"/>
      <c r="D53" s="178"/>
      <c r="E53" s="175"/>
      <c r="F53" s="175"/>
      <c r="G53" s="175"/>
      <c r="H53" s="197"/>
      <c r="I53" s="210">
        <v>23000</v>
      </c>
      <c r="J53" s="175"/>
      <c r="K53" s="179"/>
      <c r="L53" s="179"/>
      <c r="M53" s="179"/>
      <c r="N53" s="179"/>
      <c r="O53" s="179"/>
      <c r="P53" s="179"/>
      <c r="Q53" s="179"/>
      <c r="R53" s="179"/>
      <c r="S53" s="179"/>
      <c r="T53" s="179"/>
      <c r="U53" s="179"/>
      <c r="V53" s="179"/>
      <c r="W53" s="179"/>
      <c r="X53" s="179"/>
      <c r="Y53" s="179"/>
    </row>
    <row r="54" spans="1:25" ht="12.75">
      <c r="A54" s="243" t="s">
        <v>2410</v>
      </c>
      <c r="B54" s="176"/>
      <c r="C54" s="177"/>
      <c r="D54" s="178"/>
      <c r="E54" s="175"/>
      <c r="F54" s="175"/>
      <c r="G54" s="175"/>
      <c r="H54" s="197"/>
      <c r="I54" s="210">
        <v>3300</v>
      </c>
      <c r="J54" s="175"/>
      <c r="K54" s="179"/>
      <c r="L54" s="179"/>
      <c r="M54" s="179"/>
      <c r="N54" s="179"/>
      <c r="O54" s="179"/>
      <c r="P54" s="179"/>
      <c r="Q54" s="179"/>
      <c r="R54" s="179"/>
      <c r="S54" s="179"/>
      <c r="T54" s="179"/>
      <c r="U54" s="179"/>
      <c r="V54" s="179"/>
      <c r="W54" s="179"/>
      <c r="X54" s="179"/>
      <c r="Y54" s="179"/>
    </row>
    <row r="55" spans="1:25" ht="12.75">
      <c r="A55" s="242" t="s">
        <v>2285</v>
      </c>
      <c r="B55" s="176">
        <v>17000</v>
      </c>
      <c r="C55" s="177"/>
      <c r="D55" s="178"/>
      <c r="E55" s="175"/>
      <c r="F55" s="175"/>
      <c r="G55" s="175"/>
      <c r="H55" s="197"/>
      <c r="I55" s="210">
        <v>17000</v>
      </c>
      <c r="J55" s="175"/>
      <c r="K55" s="179"/>
      <c r="L55" s="179"/>
      <c r="M55" s="179"/>
      <c r="N55" s="245"/>
      <c r="O55" s="245"/>
      <c r="P55" s="245">
        <v>17000</v>
      </c>
      <c r="Q55" s="245"/>
      <c r="R55" s="245"/>
      <c r="S55" s="245"/>
      <c r="T55" s="245"/>
      <c r="U55" s="245"/>
      <c r="V55" s="245"/>
      <c r="W55" s="245">
        <v>17000</v>
      </c>
      <c r="X55" s="245"/>
      <c r="Y55" s="245"/>
    </row>
    <row r="56" spans="1:25" ht="12.75">
      <c r="A56" s="244" t="s">
        <v>2356</v>
      </c>
      <c r="B56" s="176">
        <v>1100</v>
      </c>
      <c r="C56" s="177" t="s">
        <v>2357</v>
      </c>
      <c r="D56" s="178"/>
      <c r="E56" s="175"/>
      <c r="F56" s="175"/>
      <c r="G56" s="175"/>
      <c r="H56" s="179"/>
      <c r="I56" s="176">
        <f>+$B56*I$8</f>
        <v>1175.6275677247247</v>
      </c>
      <c r="J56" s="175"/>
      <c r="K56" s="179"/>
      <c r="L56" s="179"/>
      <c r="M56" s="197">
        <f>+$B56*M$8</f>
        <v>1307.627567724725</v>
      </c>
      <c r="N56" s="179"/>
      <c r="O56" s="179"/>
      <c r="P56" s="179"/>
      <c r="Q56" s="197">
        <f>+$B56*Q$8</f>
        <v>1439.627567724725</v>
      </c>
      <c r="R56" s="179"/>
      <c r="S56" s="179"/>
      <c r="T56" s="179"/>
      <c r="U56" s="197">
        <f>+$B56*U$8</f>
        <v>1571.6275677247252</v>
      </c>
      <c r="V56" s="179"/>
      <c r="W56" s="179"/>
      <c r="X56" s="179"/>
      <c r="Y56" s="179"/>
    </row>
    <row r="57" spans="1:25" ht="17.25">
      <c r="A57" s="175" t="s">
        <v>2255</v>
      </c>
      <c r="B57" s="186">
        <v>2000</v>
      </c>
      <c r="C57" s="177" t="s">
        <v>2358</v>
      </c>
      <c r="D57" s="178"/>
      <c r="E57" s="175"/>
      <c r="F57" s="175"/>
      <c r="G57" s="186"/>
      <c r="H57" s="206">
        <v>0</v>
      </c>
      <c r="I57" s="186">
        <f aca="true" t="shared" si="3" ref="I57:Y57">+$B57*I$8</f>
        <v>2137.5046685904085</v>
      </c>
      <c r="J57" s="186">
        <f t="shared" si="3"/>
        <v>2197.5046685904085</v>
      </c>
      <c r="K57" s="206">
        <f t="shared" si="3"/>
        <v>2257.504668590409</v>
      </c>
      <c r="L57" s="206">
        <f t="shared" si="3"/>
        <v>2317.504668590409</v>
      </c>
      <c r="M57" s="206">
        <f t="shared" si="3"/>
        <v>2377.504668590409</v>
      </c>
      <c r="N57" s="206">
        <f t="shared" si="3"/>
        <v>2437.504668590409</v>
      </c>
      <c r="O57" s="206">
        <f t="shared" si="3"/>
        <v>2497.504668590409</v>
      </c>
      <c r="P57" s="206">
        <f t="shared" si="3"/>
        <v>2557.504668590409</v>
      </c>
      <c r="Q57" s="206">
        <f t="shared" si="3"/>
        <v>2617.504668590409</v>
      </c>
      <c r="R57" s="206">
        <f t="shared" si="3"/>
        <v>2677.504668590409</v>
      </c>
      <c r="S57" s="206">
        <f t="shared" si="3"/>
        <v>2737.504668590409</v>
      </c>
      <c r="T57" s="206">
        <f t="shared" si="3"/>
        <v>2797.5046685904094</v>
      </c>
      <c r="U57" s="206">
        <f t="shared" si="3"/>
        <v>2857.5046685904094</v>
      </c>
      <c r="V57" s="206">
        <f t="shared" si="3"/>
        <v>2917.5046685904094</v>
      </c>
      <c r="W57" s="206">
        <f t="shared" si="3"/>
        <v>2977.5046685904094</v>
      </c>
      <c r="X57" s="206">
        <f t="shared" si="3"/>
        <v>3037.5046685904094</v>
      </c>
      <c r="Y57" s="206">
        <f t="shared" si="3"/>
        <v>3097.5046685904094</v>
      </c>
    </row>
    <row r="58" spans="1:25" ht="12.75">
      <c r="A58" s="175" t="s">
        <v>2359</v>
      </c>
      <c r="B58" s="176">
        <f>SUM(B11:B57)</f>
        <v>271333.33</v>
      </c>
      <c r="C58" s="177"/>
      <c r="D58" s="178"/>
      <c r="E58" s="175"/>
      <c r="F58" s="175"/>
      <c r="G58" s="176"/>
      <c r="H58" s="176">
        <f aca="true" t="shared" si="4" ref="H58:Y58">SUM(H11:H57)</f>
        <v>110251.0863262584</v>
      </c>
      <c r="I58" s="176">
        <f t="shared" si="4"/>
        <v>90737.64111002693</v>
      </c>
      <c r="J58" s="176">
        <f t="shared" si="4"/>
        <v>2746.880835738011</v>
      </c>
      <c r="K58" s="197">
        <f t="shared" si="4"/>
        <v>2257.504668590409</v>
      </c>
      <c r="L58" s="197">
        <f t="shared" si="4"/>
        <v>18047.56760664781</v>
      </c>
      <c r="M58" s="197">
        <f t="shared" si="4"/>
        <v>3685.132236315134</v>
      </c>
      <c r="N58" s="197">
        <f t="shared" si="4"/>
        <v>27041.676793341998</v>
      </c>
      <c r="O58" s="197">
        <f t="shared" si="4"/>
        <v>33634.307460177355</v>
      </c>
      <c r="P58" s="197">
        <f t="shared" si="4"/>
        <v>25471.734214705728</v>
      </c>
      <c r="Q58" s="197">
        <f t="shared" si="4"/>
        <v>39859.36109329475</v>
      </c>
      <c r="R58" s="197">
        <f t="shared" si="4"/>
        <v>21092.04302682095</v>
      </c>
      <c r="S58" s="197">
        <f t="shared" si="4"/>
        <v>2737.504668590409</v>
      </c>
      <c r="T58" s="197">
        <f t="shared" si="4"/>
        <v>5769.8533789677185</v>
      </c>
      <c r="U58" s="197">
        <f t="shared" si="4"/>
        <v>30861.05042077642</v>
      </c>
      <c r="V58" s="197">
        <f t="shared" si="4"/>
        <v>88870.59109820279</v>
      </c>
      <c r="W58" s="197">
        <f t="shared" si="4"/>
        <v>25188.137838623625</v>
      </c>
      <c r="X58" s="197">
        <f t="shared" si="4"/>
        <v>17085.963760821054</v>
      </c>
      <c r="Y58" s="197">
        <f t="shared" si="4"/>
        <v>10647.672298279533</v>
      </c>
    </row>
    <row r="59" spans="1:26" s="191" customFormat="1" ht="12.75">
      <c r="A59" s="187"/>
      <c r="B59" s="188"/>
      <c r="C59" s="189"/>
      <c r="D59" s="190"/>
      <c r="E59" s="187"/>
      <c r="F59" s="187"/>
      <c r="G59" s="187"/>
      <c r="H59" s="187"/>
      <c r="I59" s="187"/>
      <c r="J59" s="187"/>
      <c r="K59" s="179"/>
      <c r="L59" s="179"/>
      <c r="M59" s="179"/>
      <c r="N59" s="179"/>
      <c r="O59" s="179"/>
      <c r="P59" s="179"/>
      <c r="Q59" s="179"/>
      <c r="R59" s="179"/>
      <c r="S59" s="179"/>
      <c r="T59" s="179"/>
      <c r="U59" s="179"/>
      <c r="V59" s="179"/>
      <c r="W59" s="179"/>
      <c r="X59" s="179"/>
      <c r="Y59" s="179"/>
      <c r="Z59" s="33"/>
    </row>
    <row r="60" spans="1:26" s="191" customFormat="1" ht="12.75">
      <c r="A60" s="187"/>
      <c r="B60" s="188"/>
      <c r="C60" s="189"/>
      <c r="D60" s="190"/>
      <c r="E60" s="187"/>
      <c r="F60" s="187"/>
      <c r="G60" s="187"/>
      <c r="I60" s="204" t="s">
        <v>2419</v>
      </c>
      <c r="J60" s="187"/>
      <c r="K60" s="179"/>
      <c r="L60" s="179"/>
      <c r="M60" s="179"/>
      <c r="N60" s="179"/>
      <c r="O60" s="179"/>
      <c r="P60" s="179"/>
      <c r="Q60" s="179"/>
      <c r="R60" s="179"/>
      <c r="S60" s="179"/>
      <c r="T60" s="179"/>
      <c r="U60" s="179"/>
      <c r="V60" s="179"/>
      <c r="W60" s="179"/>
      <c r="X60" s="179"/>
      <c r="Y60" s="179"/>
      <c r="Z60" s="33"/>
    </row>
    <row r="61" spans="1:26" s="161" customFormat="1" ht="12.75">
      <c r="A61" s="176" t="s">
        <v>2360</v>
      </c>
      <c r="B61" s="176"/>
      <c r="C61" s="192"/>
      <c r="D61" s="193"/>
      <c r="E61" s="176"/>
      <c r="F61" s="176"/>
      <c r="G61" s="176"/>
      <c r="H61" s="197"/>
      <c r="I61" s="176">
        <f>+C76+C77</f>
        <v>382372</v>
      </c>
      <c r="J61" s="176">
        <f aca="true" t="shared" si="5" ref="J61:Y61">+I67</f>
        <v>320414.0088899731</v>
      </c>
      <c r="K61" s="197">
        <f t="shared" si="5"/>
        <v>345672.3031653597</v>
      </c>
      <c r="L61" s="197">
        <f t="shared" si="5"/>
        <v>371735.70228633634</v>
      </c>
      <c r="M61" s="197">
        <f t="shared" si="5"/>
        <v>382334.83095826773</v>
      </c>
      <c r="N61" s="197">
        <f t="shared" si="5"/>
        <v>407428.88410893094</v>
      </c>
      <c r="O61" s="197">
        <f t="shared" si="5"/>
        <v>409480.0683669506</v>
      </c>
      <c r="P61" s="197">
        <f t="shared" si="5"/>
        <v>404964.26176136016</v>
      </c>
      <c r="Q61" s="197">
        <f t="shared" si="5"/>
        <v>408554.58081867144</v>
      </c>
      <c r="R61" s="197">
        <f t="shared" si="5"/>
        <v>397802.1519856101</v>
      </c>
      <c r="S61" s="197">
        <f t="shared" si="5"/>
        <v>405682.6358586093</v>
      </c>
      <c r="T61" s="197">
        <f t="shared" si="5"/>
        <v>432016.16413825145</v>
      </c>
      <c r="U61" s="197">
        <f t="shared" si="5"/>
        <v>455646.51281101187</v>
      </c>
      <c r="V61" s="197">
        <f t="shared" si="5"/>
        <v>454481.0438003731</v>
      </c>
      <c r="W61" s="197">
        <f t="shared" si="5"/>
        <v>395291.46574967494</v>
      </c>
      <c r="X61" s="197">
        <f t="shared" si="5"/>
        <v>399044.4712329223</v>
      </c>
      <c r="Y61" s="197">
        <f t="shared" si="5"/>
        <v>410946.5633625128</v>
      </c>
      <c r="Z61" s="209"/>
    </row>
    <row r="62" spans="1:26" s="161" customFormat="1" ht="12.75">
      <c r="A62" s="176" t="s">
        <v>2361</v>
      </c>
      <c r="B62" s="194">
        <v>0.0125</v>
      </c>
      <c r="C62" s="195" t="s">
        <v>2362</v>
      </c>
      <c r="D62" s="193"/>
      <c r="E62" s="176"/>
      <c r="F62" s="176"/>
      <c r="G62" s="196"/>
      <c r="H62" s="197"/>
      <c r="I62" s="197">
        <f aca="true" t="shared" si="6" ref="I62:Y62">+I61*$B$62</f>
        <v>4779.650000000001</v>
      </c>
      <c r="J62" s="197">
        <f t="shared" si="6"/>
        <v>4005.175111124664</v>
      </c>
      <c r="K62" s="197">
        <f t="shared" si="6"/>
        <v>4320.903789566996</v>
      </c>
      <c r="L62" s="197">
        <f t="shared" si="6"/>
        <v>4646.696278579205</v>
      </c>
      <c r="M62" s="197">
        <f t="shared" si="6"/>
        <v>4779.185386978347</v>
      </c>
      <c r="N62" s="197">
        <f t="shared" si="6"/>
        <v>5092.861051361637</v>
      </c>
      <c r="O62" s="197">
        <f t="shared" si="6"/>
        <v>5118.500854586883</v>
      </c>
      <c r="P62" s="197">
        <f t="shared" si="6"/>
        <v>5062.053272017002</v>
      </c>
      <c r="Q62" s="197">
        <f t="shared" si="6"/>
        <v>5106.932260233393</v>
      </c>
      <c r="R62" s="197">
        <f t="shared" si="6"/>
        <v>4972.526899820126</v>
      </c>
      <c r="S62" s="197">
        <f t="shared" si="6"/>
        <v>5071.032948232616</v>
      </c>
      <c r="T62" s="197">
        <f t="shared" si="6"/>
        <v>5400.2020517281435</v>
      </c>
      <c r="U62" s="197">
        <f t="shared" si="6"/>
        <v>5695.581410137649</v>
      </c>
      <c r="V62" s="197">
        <f t="shared" si="6"/>
        <v>5681.013047504664</v>
      </c>
      <c r="W62" s="197">
        <f t="shared" si="6"/>
        <v>4941.143321870937</v>
      </c>
      <c r="X62" s="197">
        <f t="shared" si="6"/>
        <v>4988.055890411529</v>
      </c>
      <c r="Y62" s="197">
        <f t="shared" si="6"/>
        <v>5136.83204203141</v>
      </c>
      <c r="Z62" s="209"/>
    </row>
    <row r="63" spans="1:26" s="161" customFormat="1" ht="12.75">
      <c r="A63" s="176" t="s">
        <v>2363</v>
      </c>
      <c r="B63" s="176"/>
      <c r="C63" s="192"/>
      <c r="D63" s="193"/>
      <c r="E63" s="176"/>
      <c r="F63" s="176"/>
      <c r="G63" s="176"/>
      <c r="H63" s="176"/>
      <c r="I63" s="176">
        <v>0</v>
      </c>
      <c r="J63" s="176">
        <v>0</v>
      </c>
      <c r="K63" s="197">
        <v>0</v>
      </c>
      <c r="L63" s="197">
        <v>0</v>
      </c>
      <c r="M63" s="197">
        <v>0</v>
      </c>
      <c r="N63" s="197">
        <v>0</v>
      </c>
      <c r="O63" s="197">
        <v>0</v>
      </c>
      <c r="P63" s="197">
        <v>0</v>
      </c>
      <c r="Q63" s="197">
        <v>0</v>
      </c>
      <c r="R63" s="197">
        <v>0</v>
      </c>
      <c r="S63" s="197">
        <v>0</v>
      </c>
      <c r="T63" s="197">
        <v>0</v>
      </c>
      <c r="U63" s="197">
        <v>0</v>
      </c>
      <c r="V63" s="197">
        <v>0</v>
      </c>
      <c r="W63" s="197">
        <v>0</v>
      </c>
      <c r="X63" s="197">
        <v>0</v>
      </c>
      <c r="Y63" s="197">
        <v>0</v>
      </c>
      <c r="Z63" s="209"/>
    </row>
    <row r="64" spans="1:26" s="161" customFormat="1" ht="12.75">
      <c r="A64" s="176" t="s">
        <v>2364</v>
      </c>
      <c r="B64" s="176"/>
      <c r="C64" s="192"/>
      <c r="D64" s="193"/>
      <c r="E64" s="176"/>
      <c r="F64" s="176"/>
      <c r="G64" s="176"/>
      <c r="H64" s="176"/>
      <c r="I64" s="176"/>
      <c r="J64" s="176"/>
      <c r="K64" s="197"/>
      <c r="L64" s="197"/>
      <c r="M64" s="197"/>
      <c r="N64" s="197"/>
      <c r="O64" s="197"/>
      <c r="P64" s="197"/>
      <c r="Q64" s="197"/>
      <c r="R64" s="197"/>
      <c r="S64" s="197"/>
      <c r="T64" s="197"/>
      <c r="U64" s="197"/>
      <c r="V64" s="197"/>
      <c r="W64" s="197"/>
      <c r="X64" s="197"/>
      <c r="Y64" s="197"/>
      <c r="Z64" s="209"/>
    </row>
    <row r="65" spans="1:26" s="161" customFormat="1" ht="12.75">
      <c r="A65" s="176" t="s">
        <v>2365</v>
      </c>
      <c r="B65" s="176"/>
      <c r="C65" s="192"/>
      <c r="D65" s="193"/>
      <c r="E65" s="182"/>
      <c r="F65" s="182"/>
      <c r="G65" s="198" t="s">
        <v>2366</v>
      </c>
      <c r="H65" s="182"/>
      <c r="I65" s="261">
        <v>24000</v>
      </c>
      <c r="J65" s="176">
        <f aca="true" t="shared" si="7" ref="J65:Y65">+I65</f>
        <v>24000</v>
      </c>
      <c r="K65" s="197">
        <f t="shared" si="7"/>
        <v>24000</v>
      </c>
      <c r="L65" s="197">
        <f t="shared" si="7"/>
        <v>24000</v>
      </c>
      <c r="M65" s="197">
        <f t="shared" si="7"/>
        <v>24000</v>
      </c>
      <c r="N65" s="197">
        <f t="shared" si="7"/>
        <v>24000</v>
      </c>
      <c r="O65" s="197">
        <f t="shared" si="7"/>
        <v>24000</v>
      </c>
      <c r="P65" s="197">
        <f t="shared" si="7"/>
        <v>24000</v>
      </c>
      <c r="Q65" s="197">
        <f t="shared" si="7"/>
        <v>24000</v>
      </c>
      <c r="R65" s="197">
        <f t="shared" si="7"/>
        <v>24000</v>
      </c>
      <c r="S65" s="197">
        <f t="shared" si="7"/>
        <v>24000</v>
      </c>
      <c r="T65" s="197">
        <f t="shared" si="7"/>
        <v>24000</v>
      </c>
      <c r="U65" s="197">
        <f t="shared" si="7"/>
        <v>24000</v>
      </c>
      <c r="V65" s="197">
        <f t="shared" si="7"/>
        <v>24000</v>
      </c>
      <c r="W65" s="197">
        <f t="shared" si="7"/>
        <v>24000</v>
      </c>
      <c r="X65" s="197">
        <f t="shared" si="7"/>
        <v>24000</v>
      </c>
      <c r="Y65" s="197">
        <f t="shared" si="7"/>
        <v>24000</v>
      </c>
      <c r="Z65" s="209"/>
    </row>
    <row r="66" spans="1:26" s="161" customFormat="1" ht="15.75">
      <c r="A66" s="176" t="s">
        <v>2367</v>
      </c>
      <c r="B66" s="176"/>
      <c r="C66" s="192"/>
      <c r="D66" s="193"/>
      <c r="E66" s="176"/>
      <c r="F66" s="176"/>
      <c r="G66" s="176"/>
      <c r="H66" s="186"/>
      <c r="I66" s="186">
        <f>-I58</f>
        <v>-90737.64111002693</v>
      </c>
      <c r="J66" s="186">
        <f aca="true" t="shared" si="8" ref="J66:Y66">-J58</f>
        <v>-2746.880835738011</v>
      </c>
      <c r="K66" s="206">
        <f t="shared" si="8"/>
        <v>-2257.504668590409</v>
      </c>
      <c r="L66" s="206">
        <f t="shared" si="8"/>
        <v>-18047.56760664781</v>
      </c>
      <c r="M66" s="206">
        <f t="shared" si="8"/>
        <v>-3685.132236315134</v>
      </c>
      <c r="N66" s="206">
        <f t="shared" si="8"/>
        <v>-27041.676793341998</v>
      </c>
      <c r="O66" s="206">
        <f t="shared" si="8"/>
        <v>-33634.307460177355</v>
      </c>
      <c r="P66" s="206">
        <f t="shared" si="8"/>
        <v>-25471.734214705728</v>
      </c>
      <c r="Q66" s="206">
        <f t="shared" si="8"/>
        <v>-39859.36109329475</v>
      </c>
      <c r="R66" s="206">
        <f t="shared" si="8"/>
        <v>-21092.04302682095</v>
      </c>
      <c r="S66" s="206">
        <f t="shared" si="8"/>
        <v>-2737.504668590409</v>
      </c>
      <c r="T66" s="206">
        <f t="shared" si="8"/>
        <v>-5769.8533789677185</v>
      </c>
      <c r="U66" s="206">
        <f t="shared" si="8"/>
        <v>-30861.05042077642</v>
      </c>
      <c r="V66" s="206">
        <f t="shared" si="8"/>
        <v>-88870.59109820279</v>
      </c>
      <c r="W66" s="206">
        <f t="shared" si="8"/>
        <v>-25188.137838623625</v>
      </c>
      <c r="X66" s="206">
        <f t="shared" si="8"/>
        <v>-17085.963760821054</v>
      </c>
      <c r="Y66" s="206">
        <f t="shared" si="8"/>
        <v>-10647.672298279533</v>
      </c>
      <c r="Z66" s="209"/>
    </row>
    <row r="67" spans="1:26" s="161" customFormat="1" ht="12.75">
      <c r="A67" s="176" t="s">
        <v>2368</v>
      </c>
      <c r="B67" s="176"/>
      <c r="C67" s="192"/>
      <c r="D67" s="193"/>
      <c r="E67" s="176"/>
      <c r="F67" s="176"/>
      <c r="G67" s="176"/>
      <c r="H67" s="197"/>
      <c r="I67" s="176">
        <f>SUM(I61:I66)</f>
        <v>320414.0088899731</v>
      </c>
      <c r="J67" s="176">
        <f aca="true" t="shared" si="9" ref="J67:Y67">SUM(J61:J66)</f>
        <v>345672.3031653597</v>
      </c>
      <c r="K67" s="197">
        <f t="shared" si="9"/>
        <v>371735.70228633634</v>
      </c>
      <c r="L67" s="197">
        <f t="shared" si="9"/>
        <v>382334.83095826773</v>
      </c>
      <c r="M67" s="197">
        <f t="shared" si="9"/>
        <v>407428.88410893094</v>
      </c>
      <c r="N67" s="197">
        <f t="shared" si="9"/>
        <v>409480.0683669506</v>
      </c>
      <c r="O67" s="197">
        <f t="shared" si="9"/>
        <v>404964.26176136016</v>
      </c>
      <c r="P67" s="197">
        <f t="shared" si="9"/>
        <v>408554.58081867144</v>
      </c>
      <c r="Q67" s="197">
        <f t="shared" si="9"/>
        <v>397802.1519856101</v>
      </c>
      <c r="R67" s="197">
        <f t="shared" si="9"/>
        <v>405682.6358586093</v>
      </c>
      <c r="S67" s="197">
        <f t="shared" si="9"/>
        <v>432016.16413825145</v>
      </c>
      <c r="T67" s="197">
        <f t="shared" si="9"/>
        <v>455646.51281101187</v>
      </c>
      <c r="U67" s="197">
        <f t="shared" si="9"/>
        <v>454481.0438003731</v>
      </c>
      <c r="V67" s="197">
        <f t="shared" si="9"/>
        <v>395291.46574967494</v>
      </c>
      <c r="W67" s="197">
        <f t="shared" si="9"/>
        <v>399044.4712329223</v>
      </c>
      <c r="X67" s="197">
        <f t="shared" si="9"/>
        <v>410946.5633625128</v>
      </c>
      <c r="Y67" s="197">
        <f t="shared" si="9"/>
        <v>429435.72310626466</v>
      </c>
      <c r="Z67" s="209"/>
    </row>
    <row r="68" spans="3:26" s="161" customFormat="1" ht="12.75">
      <c r="C68" s="199"/>
      <c r="D68" s="200"/>
      <c r="K68" s="209"/>
      <c r="L68" s="209"/>
      <c r="M68" s="209"/>
      <c r="N68" s="209"/>
      <c r="O68" s="209"/>
      <c r="P68" s="209"/>
      <c r="Q68" s="209"/>
      <c r="R68" s="209"/>
      <c r="S68" s="209"/>
      <c r="T68" s="209"/>
      <c r="U68" s="209"/>
      <c r="V68" s="209"/>
      <c r="W68" s="209"/>
      <c r="X68" s="209"/>
      <c r="Y68" s="209"/>
      <c r="Z68" s="209"/>
    </row>
    <row r="69" spans="1:26" s="161" customFormat="1" ht="12.75">
      <c r="A69" s="161" t="s">
        <v>2369</v>
      </c>
      <c r="B69" s="161">
        <f>+B58</f>
        <v>271333.33</v>
      </c>
      <c r="C69" s="199"/>
      <c r="D69" s="200"/>
      <c r="H69" s="176"/>
      <c r="I69" s="176">
        <f aca="true" t="shared" si="10" ref="I69:Y69">+$B69*I$8</f>
        <v>289988.129809591</v>
      </c>
      <c r="J69" s="176">
        <f t="shared" si="10"/>
        <v>298128.12970959104</v>
      </c>
      <c r="K69" s="197">
        <f t="shared" si="10"/>
        <v>306268.12960959104</v>
      </c>
      <c r="L69" s="197">
        <f t="shared" si="10"/>
        <v>314408.12950959103</v>
      </c>
      <c r="M69" s="197">
        <f t="shared" si="10"/>
        <v>322548.129409591</v>
      </c>
      <c r="N69" s="197">
        <f t="shared" si="10"/>
        <v>330688.129309591</v>
      </c>
      <c r="O69" s="197">
        <f t="shared" si="10"/>
        <v>338828.1292095911</v>
      </c>
      <c r="P69" s="197">
        <f t="shared" si="10"/>
        <v>346968.1291095911</v>
      </c>
      <c r="Q69" s="197">
        <f t="shared" si="10"/>
        <v>355108.12900959107</v>
      </c>
      <c r="R69" s="197">
        <f t="shared" si="10"/>
        <v>363248.12890959106</v>
      </c>
      <c r="S69" s="197">
        <f t="shared" si="10"/>
        <v>371388.1288095911</v>
      </c>
      <c r="T69" s="197">
        <f t="shared" si="10"/>
        <v>379528.1287095911</v>
      </c>
      <c r="U69" s="197">
        <f t="shared" si="10"/>
        <v>387668.1286095911</v>
      </c>
      <c r="V69" s="197">
        <f t="shared" si="10"/>
        <v>395808.1285095911</v>
      </c>
      <c r="W69" s="197">
        <f t="shared" si="10"/>
        <v>403948.1284095911</v>
      </c>
      <c r="X69" s="197">
        <f t="shared" si="10"/>
        <v>412088.12830959115</v>
      </c>
      <c r="Y69" s="197">
        <f t="shared" si="10"/>
        <v>420228.12820959114</v>
      </c>
      <c r="Z69" s="209"/>
    </row>
    <row r="70" spans="1:26" s="161" customFormat="1" ht="12.75">
      <c r="A70" s="161" t="s">
        <v>2370</v>
      </c>
      <c r="C70" s="199"/>
      <c r="D70" s="200"/>
      <c r="I70" s="161">
        <f aca="true" t="shared" si="11" ref="I70:Y70">+I67-I69</f>
        <v>30425.879080382118</v>
      </c>
      <c r="J70" s="161">
        <f t="shared" si="11"/>
        <v>47544.17345576867</v>
      </c>
      <c r="K70" s="209">
        <f t="shared" si="11"/>
        <v>65467.5726767453</v>
      </c>
      <c r="L70" s="209">
        <f t="shared" si="11"/>
        <v>67926.7014486767</v>
      </c>
      <c r="M70" s="209">
        <f t="shared" si="11"/>
        <v>84880.75469933992</v>
      </c>
      <c r="N70" s="209">
        <f t="shared" si="11"/>
        <v>78791.93905735959</v>
      </c>
      <c r="O70" s="209">
        <f t="shared" si="11"/>
        <v>66136.13255176909</v>
      </c>
      <c r="P70" s="209">
        <f t="shared" si="11"/>
        <v>61586.45170908037</v>
      </c>
      <c r="Q70" s="209">
        <f t="shared" si="11"/>
        <v>42694.02297601901</v>
      </c>
      <c r="R70" s="209">
        <f t="shared" si="11"/>
        <v>42434.50694901822</v>
      </c>
      <c r="S70" s="209">
        <f t="shared" si="11"/>
        <v>60628.035328660335</v>
      </c>
      <c r="T70" s="209">
        <f t="shared" si="11"/>
        <v>76118.38410142076</v>
      </c>
      <c r="U70" s="209">
        <f t="shared" si="11"/>
        <v>66812.91519078199</v>
      </c>
      <c r="V70" s="209">
        <f t="shared" si="11"/>
        <v>-516.6627599161584</v>
      </c>
      <c r="W70" s="209">
        <f t="shared" si="11"/>
        <v>-4903.657176668814</v>
      </c>
      <c r="X70" s="209">
        <f t="shared" si="11"/>
        <v>-1141.5649470783537</v>
      </c>
      <c r="Y70" s="209">
        <f t="shared" si="11"/>
        <v>9207.594896673516</v>
      </c>
      <c r="Z70" s="209"/>
    </row>
    <row r="71" ht="12.75">
      <c r="H71" s="26"/>
    </row>
    <row r="72" ht="12.75">
      <c r="H72" s="26">
        <f>+V70</f>
        <v>-516.6627599161584</v>
      </c>
    </row>
    <row r="73" spans="1:3" ht="14.25">
      <c r="A73" s="169" t="s">
        <v>2416</v>
      </c>
      <c r="B73" s="161" t="s">
        <v>2418</v>
      </c>
      <c r="C73" s="162" t="s">
        <v>2417</v>
      </c>
    </row>
    <row r="74" spans="1:3" ht="12.75">
      <c r="A74" s="165" t="s">
        <v>2371</v>
      </c>
      <c r="B74" s="161">
        <v>36712</v>
      </c>
      <c r="C74" s="161">
        <v>66576</v>
      </c>
    </row>
    <row r="75" spans="1:3" ht="12.75">
      <c r="A75" s="165"/>
      <c r="C75" s="161"/>
    </row>
    <row r="76" spans="1:3" ht="12.75">
      <c r="A76" s="165" t="s">
        <v>2372</v>
      </c>
      <c r="B76" s="161">
        <v>222351</v>
      </c>
      <c r="C76" s="161">
        <v>254914</v>
      </c>
    </row>
    <row r="77" spans="1:3" ht="15.75">
      <c r="A77" s="165" t="s">
        <v>2373</v>
      </c>
      <c r="B77" s="201">
        <v>124768</v>
      </c>
      <c r="C77" s="201">
        <v>127458</v>
      </c>
    </row>
    <row r="78" spans="1:3" ht="12.75">
      <c r="A78" s="165" t="s">
        <v>2374</v>
      </c>
      <c r="B78" s="161">
        <f>SUM(B76:B77)</f>
        <v>347119</v>
      </c>
      <c r="C78" s="161">
        <f>SUM(C76:C77)</f>
        <v>382372</v>
      </c>
    </row>
    <row r="79" ht="12.75">
      <c r="C79" s="161"/>
    </row>
    <row r="80" spans="1:4" ht="12.75">
      <c r="A80" s="165" t="s">
        <v>2375</v>
      </c>
      <c r="B80" s="161">
        <f>+B74+B78</f>
        <v>383831</v>
      </c>
      <c r="C80" s="161">
        <f>+C74+C78</f>
        <v>448948</v>
      </c>
      <c r="D80" s="260">
        <f>+C80-B80</f>
        <v>65117</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255"/>
  <sheetViews>
    <sheetView zoomScalePageLayoutView="0" workbookViewId="0" topLeftCell="A1">
      <selection activeCell="A2" sqref="A2"/>
    </sheetView>
  </sheetViews>
  <sheetFormatPr defaultColWidth="9.140625" defaultRowHeight="12.75"/>
  <cols>
    <col min="1" max="1" width="11.28125" style="24" bestFit="1" customWidth="1"/>
    <col min="3" max="3" width="20.421875" style="0" customWidth="1"/>
    <col min="4" max="4" width="42.140625" style="0" customWidth="1"/>
  </cols>
  <sheetData>
    <row r="1" ht="12.75">
      <c r="A1" s="25" t="s">
        <v>2228</v>
      </c>
    </row>
    <row r="4" spans="1:4" ht="12.75">
      <c r="A4" s="42" t="s">
        <v>2007</v>
      </c>
      <c r="B4" s="41" t="s">
        <v>2185</v>
      </c>
      <c r="C4" s="41" t="s">
        <v>2186</v>
      </c>
      <c r="D4" s="41" t="s">
        <v>2126</v>
      </c>
    </row>
    <row r="6" spans="1:4" ht="12.75">
      <c r="A6" s="24">
        <v>1131.16</v>
      </c>
      <c r="B6" t="s">
        <v>2169</v>
      </c>
      <c r="C6" t="s">
        <v>1576</v>
      </c>
      <c r="D6" t="s">
        <v>2168</v>
      </c>
    </row>
    <row r="7" spans="1:4" ht="12.75">
      <c r="A7" s="24">
        <v>976.9733333333334</v>
      </c>
      <c r="B7" t="s">
        <v>2170</v>
      </c>
      <c r="C7" t="s">
        <v>1576</v>
      </c>
      <c r="D7" t="s">
        <v>2168</v>
      </c>
    </row>
    <row r="8" spans="1:4" ht="12.75">
      <c r="A8" s="24">
        <v>405.57</v>
      </c>
      <c r="B8" t="s">
        <v>2171</v>
      </c>
      <c r="C8" t="s">
        <v>1576</v>
      </c>
      <c r="D8" t="s">
        <v>2168</v>
      </c>
    </row>
    <row r="9" spans="1:4" ht="15">
      <c r="A9" s="43">
        <v>1347.415</v>
      </c>
      <c r="B9" t="s">
        <v>2172</v>
      </c>
      <c r="C9" t="s">
        <v>1576</v>
      </c>
      <c r="D9" t="s">
        <v>2168</v>
      </c>
    </row>
    <row r="10" ht="12.75">
      <c r="A10" s="24">
        <f>SUM(A6:A9)</f>
        <v>3861.1183333333333</v>
      </c>
    </row>
    <row r="12" spans="1:4" ht="12.75">
      <c r="A12" s="24">
        <v>4725.216666666667</v>
      </c>
      <c r="B12" t="s">
        <v>2169</v>
      </c>
      <c r="C12" t="s">
        <v>2167</v>
      </c>
      <c r="D12" t="s">
        <v>2168</v>
      </c>
    </row>
    <row r="13" spans="1:4" ht="12.75">
      <c r="A13" s="24">
        <v>8097.656666666667</v>
      </c>
      <c r="B13" t="s">
        <v>2170</v>
      </c>
      <c r="C13" t="s">
        <v>2167</v>
      </c>
      <c r="D13" t="s">
        <v>2168</v>
      </c>
    </row>
    <row r="14" spans="1:4" ht="12.75">
      <c r="A14" s="24">
        <v>7654.695</v>
      </c>
      <c r="B14" t="s">
        <v>2171</v>
      </c>
      <c r="C14" t="s">
        <v>2167</v>
      </c>
      <c r="D14" t="s">
        <v>2168</v>
      </c>
    </row>
    <row r="15" spans="1:4" ht="15">
      <c r="A15" s="43">
        <v>2243.94</v>
      </c>
      <c r="B15" t="s">
        <v>2172</v>
      </c>
      <c r="C15" t="s">
        <v>2167</v>
      </c>
      <c r="D15" t="s">
        <v>2168</v>
      </c>
    </row>
    <row r="16" ht="12.75">
      <c r="A16" s="24">
        <f>SUM(A12:A15)</f>
        <v>22721.50833333333</v>
      </c>
    </row>
    <row r="18" spans="1:4" ht="12.75">
      <c r="A18" s="24">
        <v>1341.2600000000007</v>
      </c>
      <c r="B18" t="s">
        <v>2166</v>
      </c>
      <c r="C18" t="s">
        <v>2173</v>
      </c>
      <c r="D18" t="s">
        <v>2168</v>
      </c>
    </row>
    <row r="20" spans="1:4" ht="12.75">
      <c r="A20" s="24">
        <v>124.09333333333332</v>
      </c>
      <c r="B20" t="s">
        <v>2169</v>
      </c>
      <c r="C20" t="s">
        <v>1579</v>
      </c>
      <c r="D20" t="s">
        <v>2129</v>
      </c>
    </row>
    <row r="21" spans="1:4" ht="12.75">
      <c r="A21" s="24">
        <v>80.08</v>
      </c>
      <c r="B21" t="s">
        <v>2170</v>
      </c>
      <c r="C21" t="s">
        <v>1579</v>
      </c>
      <c r="D21" t="s">
        <v>2129</v>
      </c>
    </row>
    <row r="22" spans="1:4" ht="12.75">
      <c r="A22" s="24">
        <v>166.81000000000003</v>
      </c>
      <c r="B22" t="s">
        <v>2171</v>
      </c>
      <c r="C22" t="s">
        <v>1579</v>
      </c>
      <c r="D22" t="s">
        <v>2129</v>
      </c>
    </row>
    <row r="23" spans="1:4" ht="15">
      <c r="A23" s="43">
        <v>150.46499999999997</v>
      </c>
      <c r="B23" t="s">
        <v>2172</v>
      </c>
      <c r="C23" t="s">
        <v>1579</v>
      </c>
      <c r="D23" t="s">
        <v>2129</v>
      </c>
    </row>
    <row r="24" ht="12.75">
      <c r="A24" s="24">
        <f>SUM(A20:A23)</f>
        <v>521.4483333333333</v>
      </c>
    </row>
    <row r="26" spans="1:4" ht="12.75">
      <c r="A26" s="24">
        <v>204.62666666666664</v>
      </c>
      <c r="B26" t="s">
        <v>2169</v>
      </c>
      <c r="C26" t="s">
        <v>1582</v>
      </c>
      <c r="D26" t="s">
        <v>2130</v>
      </c>
    </row>
    <row r="27" spans="1:4" ht="12.75">
      <c r="A27" s="24">
        <v>95.89999999999999</v>
      </c>
      <c r="B27" t="s">
        <v>2170</v>
      </c>
      <c r="C27" t="s">
        <v>1582</v>
      </c>
      <c r="D27" t="s">
        <v>2130</v>
      </c>
    </row>
    <row r="28" spans="1:4" ht="12.75">
      <c r="A28" s="24">
        <v>61.06</v>
      </c>
      <c r="B28" t="s">
        <v>2171</v>
      </c>
      <c r="C28" t="s">
        <v>1582</v>
      </c>
      <c r="D28" t="s">
        <v>2130</v>
      </c>
    </row>
    <row r="29" spans="1:4" ht="15">
      <c r="A29" s="43">
        <v>112.45</v>
      </c>
      <c r="B29" t="s">
        <v>2172</v>
      </c>
      <c r="C29" t="s">
        <v>1582</v>
      </c>
      <c r="D29" t="s">
        <v>2130</v>
      </c>
    </row>
    <row r="30" ht="12.75">
      <c r="A30" s="24">
        <f>SUM(A26:A29)</f>
        <v>474.03666666666663</v>
      </c>
    </row>
    <row r="32" spans="1:4" ht="14.25" customHeight="1">
      <c r="A32" s="24">
        <v>3166.093333333332</v>
      </c>
      <c r="B32" t="s">
        <v>2169</v>
      </c>
      <c r="C32" t="s">
        <v>1584</v>
      </c>
      <c r="D32" t="s">
        <v>2134</v>
      </c>
    </row>
    <row r="33" spans="1:4" ht="12.75">
      <c r="A33" s="24">
        <v>7773.056666666668</v>
      </c>
      <c r="B33" t="s">
        <v>2170</v>
      </c>
      <c r="C33" t="s">
        <v>1584</v>
      </c>
      <c r="D33" t="s">
        <v>2134</v>
      </c>
    </row>
    <row r="34" spans="1:4" ht="12.75">
      <c r="A34" s="24">
        <v>17043.295000000002</v>
      </c>
      <c r="B34" t="s">
        <v>2171</v>
      </c>
      <c r="C34" t="s">
        <v>1584</v>
      </c>
      <c r="D34" t="s">
        <v>2134</v>
      </c>
    </row>
    <row r="35" spans="1:4" ht="15">
      <c r="A35" s="43">
        <v>10901.670000000004</v>
      </c>
      <c r="B35" t="s">
        <v>2172</v>
      </c>
      <c r="C35" t="s">
        <v>1584</v>
      </c>
      <c r="D35" t="s">
        <v>2134</v>
      </c>
    </row>
    <row r="36" ht="12.75">
      <c r="A36" s="24">
        <f>SUM(A32:A35)</f>
        <v>38884.115000000005</v>
      </c>
    </row>
    <row r="38" spans="1:4" ht="12.75">
      <c r="A38" s="24">
        <v>575.5266666666666</v>
      </c>
      <c r="B38" t="s">
        <v>2169</v>
      </c>
      <c r="C38" t="s">
        <v>2174</v>
      </c>
      <c r="D38" t="s">
        <v>2139</v>
      </c>
    </row>
    <row r="39" spans="1:4" ht="12.75">
      <c r="A39" s="24">
        <v>1069.4633333333334</v>
      </c>
      <c r="B39" t="s">
        <v>2170</v>
      </c>
      <c r="C39" t="s">
        <v>2174</v>
      </c>
      <c r="D39" t="s">
        <v>2139</v>
      </c>
    </row>
    <row r="40" spans="1:4" ht="12.75">
      <c r="A40" s="24">
        <v>1991.34</v>
      </c>
      <c r="B40" t="s">
        <v>2171</v>
      </c>
      <c r="C40" t="s">
        <v>2174</v>
      </c>
      <c r="D40" t="s">
        <v>2139</v>
      </c>
    </row>
    <row r="41" spans="1:4" ht="15">
      <c r="A41" s="43">
        <v>1575.1399999999999</v>
      </c>
      <c r="B41" t="s">
        <v>2172</v>
      </c>
      <c r="C41" t="s">
        <v>2174</v>
      </c>
      <c r="D41" t="s">
        <v>2139</v>
      </c>
    </row>
    <row r="42" ht="12.75">
      <c r="A42" s="24">
        <f>SUM(A38:A41)</f>
        <v>5211.469999999999</v>
      </c>
    </row>
    <row r="44" spans="1:4" ht="12.75">
      <c r="A44" s="24">
        <v>4215.873333333334</v>
      </c>
      <c r="B44" t="s">
        <v>2169</v>
      </c>
      <c r="C44" t="s">
        <v>2175</v>
      </c>
      <c r="D44" t="s">
        <v>2141</v>
      </c>
    </row>
    <row r="45" spans="1:4" ht="12.75">
      <c r="A45" s="24">
        <v>4663.606666666667</v>
      </c>
      <c r="B45" t="s">
        <v>2170</v>
      </c>
      <c r="C45" t="s">
        <v>2175</v>
      </c>
      <c r="D45" t="s">
        <v>2141</v>
      </c>
    </row>
    <row r="46" spans="1:4" ht="12.75">
      <c r="A46" s="24">
        <v>6621.71</v>
      </c>
      <c r="B46" t="s">
        <v>2171</v>
      </c>
      <c r="C46" t="s">
        <v>2175</v>
      </c>
      <c r="D46" t="s">
        <v>2141</v>
      </c>
    </row>
    <row r="47" spans="1:4" ht="15">
      <c r="A47" s="43">
        <v>2475.95</v>
      </c>
      <c r="B47" t="s">
        <v>2172</v>
      </c>
      <c r="C47" t="s">
        <v>2175</v>
      </c>
      <c r="D47" t="s">
        <v>2141</v>
      </c>
    </row>
    <row r="48" ht="12.75">
      <c r="A48" s="24">
        <f>SUM(A44:A47)</f>
        <v>17977.14</v>
      </c>
    </row>
    <row r="50" spans="1:4" ht="12.75">
      <c r="A50" s="24">
        <v>579.4</v>
      </c>
      <c r="B50" t="s">
        <v>2166</v>
      </c>
      <c r="C50" t="s">
        <v>2176</v>
      </c>
      <c r="D50" t="s">
        <v>2143</v>
      </c>
    </row>
    <row r="52" spans="1:4" ht="12.75">
      <c r="A52" s="24">
        <v>24999.96</v>
      </c>
      <c r="B52" t="s">
        <v>2166</v>
      </c>
      <c r="C52" t="s">
        <v>1599</v>
      </c>
      <c r="D52" t="s">
        <v>2146</v>
      </c>
    </row>
    <row r="54" spans="1:4" ht="12.75">
      <c r="A54" s="24">
        <v>914.76</v>
      </c>
      <c r="B54" t="s">
        <v>2166</v>
      </c>
      <c r="C54" t="s">
        <v>2177</v>
      </c>
      <c r="D54" t="s">
        <v>2147</v>
      </c>
    </row>
    <row r="56" spans="1:4" ht="12.75">
      <c r="A56" s="24">
        <v>3243.026666666667</v>
      </c>
      <c r="B56" t="s">
        <v>2169</v>
      </c>
      <c r="C56" t="s">
        <v>2178</v>
      </c>
      <c r="D56" t="s">
        <v>2149</v>
      </c>
    </row>
    <row r="57" spans="1:4" ht="12.75">
      <c r="A57" s="24">
        <v>2750.0833333333335</v>
      </c>
      <c r="B57" t="s">
        <v>2170</v>
      </c>
      <c r="C57" t="s">
        <v>2178</v>
      </c>
      <c r="D57" t="s">
        <v>2149</v>
      </c>
    </row>
    <row r="58" spans="1:4" ht="12.75">
      <c r="A58" s="24">
        <v>2661.68</v>
      </c>
      <c r="B58" t="s">
        <v>2171</v>
      </c>
      <c r="C58" t="s">
        <v>2178</v>
      </c>
      <c r="D58" t="s">
        <v>2149</v>
      </c>
    </row>
    <row r="59" spans="1:4" ht="12.75">
      <c r="A59" s="24">
        <v>3086.64</v>
      </c>
      <c r="B59" t="s">
        <v>2172</v>
      </c>
      <c r="C59" t="s">
        <v>2178</v>
      </c>
      <c r="D59" t="s">
        <v>2149</v>
      </c>
    </row>
    <row r="60" spans="1:4" ht="12.75">
      <c r="A60" s="24">
        <v>1189.7</v>
      </c>
      <c r="B60" t="s">
        <v>2169</v>
      </c>
      <c r="C60" t="s">
        <v>1567</v>
      </c>
      <c r="D60" t="s">
        <v>2149</v>
      </c>
    </row>
    <row r="61" spans="1:4" ht="12.75">
      <c r="A61" s="24">
        <v>1186.56</v>
      </c>
      <c r="B61" t="s">
        <v>2170</v>
      </c>
      <c r="C61" t="s">
        <v>1567</v>
      </c>
      <c r="D61" t="s">
        <v>2149</v>
      </c>
    </row>
    <row r="62" spans="1:4" ht="12.75">
      <c r="A62" s="24">
        <v>1179.66</v>
      </c>
      <c r="B62" t="s">
        <v>2171</v>
      </c>
      <c r="C62" t="s">
        <v>1567</v>
      </c>
      <c r="D62" t="s">
        <v>2149</v>
      </c>
    </row>
    <row r="63" spans="1:4" ht="12.75">
      <c r="A63" s="24">
        <v>1179.66</v>
      </c>
      <c r="B63" t="s">
        <v>2172</v>
      </c>
      <c r="C63" t="s">
        <v>1567</v>
      </c>
      <c r="D63" t="s">
        <v>2149</v>
      </c>
    </row>
    <row r="64" spans="1:4" ht="12.75">
      <c r="A64" s="24">
        <v>916.932</v>
      </c>
      <c r="B64" t="s">
        <v>2166</v>
      </c>
      <c r="C64" t="s">
        <v>2179</v>
      </c>
      <c r="D64" t="s">
        <v>2149</v>
      </c>
    </row>
    <row r="65" spans="1:4" ht="12.75">
      <c r="A65" s="24">
        <v>5200.59</v>
      </c>
      <c r="B65" t="s">
        <v>2169</v>
      </c>
      <c r="C65" t="s">
        <v>2149</v>
      </c>
      <c r="D65" t="s">
        <v>2149</v>
      </c>
    </row>
    <row r="66" spans="1:4" ht="12.75">
      <c r="A66" s="24">
        <v>4920.21</v>
      </c>
      <c r="B66" t="s">
        <v>2170</v>
      </c>
      <c r="C66" t="s">
        <v>2149</v>
      </c>
      <c r="D66" t="s">
        <v>2149</v>
      </c>
    </row>
    <row r="67" spans="1:4" ht="12.75">
      <c r="A67" s="24">
        <v>4891.575000000001</v>
      </c>
      <c r="B67" t="s">
        <v>2171</v>
      </c>
      <c r="C67" t="s">
        <v>2149</v>
      </c>
      <c r="D67" t="s">
        <v>2149</v>
      </c>
    </row>
    <row r="68" spans="1:4" ht="15">
      <c r="A68" s="43">
        <v>4891.575000000001</v>
      </c>
      <c r="B68" s="44" t="s">
        <v>2172</v>
      </c>
      <c r="C68" s="44" t="s">
        <v>2149</v>
      </c>
      <c r="D68" s="44" t="s">
        <v>2149</v>
      </c>
    </row>
    <row r="69" spans="1:3" ht="12.75">
      <c r="A69" s="24">
        <f>SUM(A56:A68)</f>
        <v>37297.89200000001</v>
      </c>
      <c r="C69" s="45" t="s">
        <v>2187</v>
      </c>
    </row>
    <row r="71" spans="1:4" ht="12.75">
      <c r="A71" s="24">
        <v>2136.64</v>
      </c>
      <c r="B71" t="s">
        <v>2169</v>
      </c>
      <c r="C71" t="s">
        <v>2180</v>
      </c>
      <c r="D71" t="s">
        <v>2150</v>
      </c>
    </row>
    <row r="72" spans="1:4" ht="12.75">
      <c r="A72" s="24">
        <v>5014.706666666668</v>
      </c>
      <c r="B72" t="s">
        <v>2170</v>
      </c>
      <c r="C72" t="s">
        <v>2180</v>
      </c>
      <c r="D72" t="s">
        <v>2150</v>
      </c>
    </row>
    <row r="73" spans="1:4" ht="12.75">
      <c r="A73" s="24">
        <v>8170.289999999999</v>
      </c>
      <c r="B73" t="s">
        <v>2171</v>
      </c>
      <c r="C73" t="s">
        <v>2180</v>
      </c>
      <c r="D73" t="s">
        <v>2150</v>
      </c>
    </row>
    <row r="74" spans="1:4" ht="15">
      <c r="A74" s="43">
        <v>3278.145</v>
      </c>
      <c r="B74" t="s">
        <v>2172</v>
      </c>
      <c r="C74" t="s">
        <v>2180</v>
      </c>
      <c r="D74" t="s">
        <v>2150</v>
      </c>
    </row>
    <row r="75" ht="12.75">
      <c r="A75" s="24">
        <f>SUM(A71:A74)</f>
        <v>18599.781666666666</v>
      </c>
    </row>
    <row r="77" spans="1:4" ht="12.75">
      <c r="A77" s="24">
        <v>34260.200000000004</v>
      </c>
      <c r="B77" t="s">
        <v>2169</v>
      </c>
      <c r="C77" t="s">
        <v>2182</v>
      </c>
      <c r="D77" t="s">
        <v>2154</v>
      </c>
    </row>
    <row r="78" spans="1:4" ht="12.75">
      <c r="A78" s="24">
        <v>33647.9</v>
      </c>
      <c r="B78" t="s">
        <v>2170</v>
      </c>
      <c r="C78" t="s">
        <v>2182</v>
      </c>
      <c r="D78" t="s">
        <v>2154</v>
      </c>
    </row>
    <row r="79" spans="1:4" ht="12.75">
      <c r="A79" s="24">
        <v>17556.04</v>
      </c>
      <c r="B79" t="s">
        <v>2171</v>
      </c>
      <c r="C79" t="s">
        <v>2182</v>
      </c>
      <c r="D79" t="s">
        <v>2154</v>
      </c>
    </row>
    <row r="80" spans="1:4" ht="15">
      <c r="A80" s="43">
        <v>21380.615</v>
      </c>
      <c r="B80" t="s">
        <v>2172</v>
      </c>
      <c r="C80" t="s">
        <v>2182</v>
      </c>
      <c r="D80" t="s">
        <v>2154</v>
      </c>
    </row>
    <row r="81" ht="12.75">
      <c r="A81" s="24">
        <f>SUM(A77:A80)</f>
        <v>106844.75500000002</v>
      </c>
    </row>
    <row r="83" spans="1:4" ht="12.75">
      <c r="A83" s="24">
        <v>1021.56</v>
      </c>
      <c r="B83" t="s">
        <v>2166</v>
      </c>
      <c r="C83" t="s">
        <v>2183</v>
      </c>
      <c r="D83" t="s">
        <v>2155</v>
      </c>
    </row>
    <row r="86" spans="1:4" ht="12.75">
      <c r="A86" s="24">
        <v>4891.296666666666</v>
      </c>
      <c r="B86" t="s">
        <v>2169</v>
      </c>
      <c r="C86" t="s">
        <v>1573</v>
      </c>
      <c r="D86" t="s">
        <v>2158</v>
      </c>
    </row>
    <row r="87" spans="1:4" ht="12.75">
      <c r="A87" s="24">
        <v>4693.970000000001</v>
      </c>
      <c r="B87" t="s">
        <v>2170</v>
      </c>
      <c r="C87" t="s">
        <v>1573</v>
      </c>
      <c r="D87" t="s">
        <v>2158</v>
      </c>
    </row>
    <row r="88" spans="1:4" ht="12.75">
      <c r="A88" s="24">
        <v>6511.754999999998</v>
      </c>
      <c r="B88" t="s">
        <v>2171</v>
      </c>
      <c r="C88" t="s">
        <v>1573</v>
      </c>
      <c r="D88" t="s">
        <v>2158</v>
      </c>
    </row>
    <row r="89" spans="1:4" ht="15">
      <c r="A89" s="43">
        <v>5082.6900000000005</v>
      </c>
      <c r="B89" t="s">
        <v>2172</v>
      </c>
      <c r="C89" t="s">
        <v>1573</v>
      </c>
      <c r="D89" t="s">
        <v>2158</v>
      </c>
    </row>
    <row r="90" ht="12.75">
      <c r="A90" s="24">
        <f>SUM(A86:A89)</f>
        <v>21179.711666666662</v>
      </c>
    </row>
    <row r="92" spans="1:4" ht="12.75">
      <c r="A92" s="24">
        <v>142.19666666666666</v>
      </c>
      <c r="B92" t="s">
        <v>2169</v>
      </c>
      <c r="C92" t="s">
        <v>1617</v>
      </c>
      <c r="D92" t="s">
        <v>2160</v>
      </c>
    </row>
    <row r="93" spans="1:4" ht="12.75">
      <c r="A93" s="24">
        <v>201.34333333333336</v>
      </c>
      <c r="B93" t="s">
        <v>2170</v>
      </c>
      <c r="C93" t="s">
        <v>1617</v>
      </c>
      <c r="D93" t="s">
        <v>2160</v>
      </c>
    </row>
    <row r="94" spans="1:4" ht="12.75">
      <c r="A94" s="24">
        <v>179.06</v>
      </c>
      <c r="B94" t="s">
        <v>2171</v>
      </c>
      <c r="C94" t="s">
        <v>1617</v>
      </c>
      <c r="D94" t="s">
        <v>2160</v>
      </c>
    </row>
    <row r="95" spans="1:4" ht="15">
      <c r="A95" s="43">
        <v>184.32</v>
      </c>
      <c r="B95" t="s">
        <v>2172</v>
      </c>
      <c r="C95" t="s">
        <v>1617</v>
      </c>
      <c r="D95" t="s">
        <v>2160</v>
      </c>
    </row>
    <row r="96" ht="12.75">
      <c r="A96" s="24">
        <f>SUM(A92:A95)</f>
        <v>706.9200000000001</v>
      </c>
    </row>
    <row r="98" spans="1:3" ht="12.75">
      <c r="A98" s="24">
        <v>9301.6</v>
      </c>
      <c r="B98" t="s">
        <v>2166</v>
      </c>
      <c r="C98" t="s">
        <v>2181</v>
      </c>
    </row>
    <row r="102" spans="1:2" ht="13.5" thickBot="1">
      <c r="A102" s="46">
        <f>+A10+A16+A18+A24+A30+A36+A42+A48+A50+A52+A54+A69+A75+A81+A83+A90+A96+A98</f>
        <v>312438.437</v>
      </c>
      <c r="B102" s="45" t="s">
        <v>2188</v>
      </c>
    </row>
    <row r="103" ht="13.5" thickTop="1"/>
    <row r="104" spans="1:10" ht="15">
      <c r="A104" s="48">
        <v>17628</v>
      </c>
      <c r="B104" s="17" t="s">
        <v>2166</v>
      </c>
      <c r="C104" s="17" t="s">
        <v>2189</v>
      </c>
      <c r="D104" s="17" t="s">
        <v>2190</v>
      </c>
      <c r="E104" s="33"/>
      <c r="F104" s="33"/>
      <c r="G104" s="33"/>
      <c r="H104" s="33"/>
      <c r="I104" s="33"/>
      <c r="J104" s="33"/>
    </row>
    <row r="105" ht="13.5" thickBot="1"/>
    <row r="106" ht="14.25" thickBot="1" thickTop="1">
      <c r="A106" s="47">
        <f>A102+A104</f>
        <v>330066.437</v>
      </c>
    </row>
    <row r="107" ht="13.5" thickTop="1"/>
    <row r="255" ht="12.75"/>
  </sheetData>
  <sheetProtection/>
  <printOptions/>
  <pageMargins left="0.7" right="0.7" top="0.75" bottom="0.75" header="0.3" footer="0.3"/>
  <pageSetup fitToHeight="14"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dimension ref="A3:M1303"/>
  <sheetViews>
    <sheetView zoomScalePageLayoutView="0" workbookViewId="0" topLeftCell="B1">
      <selection activeCell="F105" sqref="F105"/>
    </sheetView>
  </sheetViews>
  <sheetFormatPr defaultColWidth="9.140625" defaultRowHeight="12.75"/>
  <cols>
    <col min="1" max="1" width="21.421875" style="0" customWidth="1"/>
    <col min="2" max="2" width="19.7109375" style="0" customWidth="1"/>
    <col min="3" max="3" width="34.7109375" style="0" customWidth="1"/>
    <col min="4" max="4" width="19.28125" style="0" customWidth="1"/>
    <col min="5" max="5" width="6.28125" style="10" customWidth="1"/>
    <col min="6" max="6" width="7.7109375" style="9" customWidth="1"/>
    <col min="7" max="7" width="10.7109375" style="8" customWidth="1"/>
    <col min="8" max="8" width="3.57421875" style="0" customWidth="1"/>
    <col min="9" max="10" width="9.7109375" style="0" bestFit="1" customWidth="1"/>
  </cols>
  <sheetData>
    <row r="2" ht="13.5" thickBot="1"/>
    <row r="3" spans="5:10" ht="12.75">
      <c r="E3" s="267" t="s">
        <v>2162</v>
      </c>
      <c r="F3" s="268"/>
      <c r="G3" s="269"/>
      <c r="I3" s="270" t="s">
        <v>2163</v>
      </c>
      <c r="J3" s="269"/>
    </row>
    <row r="4" spans="1:10" s="17" customFormat="1" ht="15.75" customHeight="1" thickBot="1">
      <c r="A4" s="16" t="s">
        <v>2126</v>
      </c>
      <c r="B4" s="18" t="s">
        <v>2127</v>
      </c>
      <c r="C4" s="18" t="s">
        <v>1060</v>
      </c>
      <c r="D4" s="18" t="s">
        <v>2124</v>
      </c>
      <c r="E4" s="19" t="s">
        <v>2128</v>
      </c>
      <c r="F4" s="20" t="s">
        <v>2125</v>
      </c>
      <c r="G4" s="21" t="s">
        <v>2007</v>
      </c>
      <c r="I4" s="22" t="s">
        <v>2125</v>
      </c>
      <c r="J4" s="23" t="s">
        <v>2007</v>
      </c>
    </row>
    <row r="5" spans="1:11" s="17" customFormat="1" ht="15.75" customHeight="1">
      <c r="A5" s="27"/>
      <c r="B5" s="28"/>
      <c r="C5" s="28"/>
      <c r="D5" s="28"/>
      <c r="E5" s="29"/>
      <c r="F5" s="30"/>
      <c r="G5" s="31"/>
      <c r="I5" s="25" t="s">
        <v>2164</v>
      </c>
      <c r="J5" s="25" t="s">
        <v>2165</v>
      </c>
      <c r="K5" t="s">
        <v>2166</v>
      </c>
    </row>
    <row r="6" spans="1:11" ht="15.75" customHeight="1">
      <c r="A6" t="s">
        <v>2135</v>
      </c>
      <c r="B6" t="s">
        <v>1273</v>
      </c>
      <c r="C6" s="7" t="s">
        <v>1560</v>
      </c>
      <c r="D6" s="7" t="s">
        <v>1586</v>
      </c>
      <c r="E6" s="10">
        <v>2009</v>
      </c>
      <c r="F6" s="9">
        <v>1</v>
      </c>
      <c r="G6" s="8">
        <v>550</v>
      </c>
      <c r="I6" s="24"/>
      <c r="J6" s="24"/>
      <c r="K6" s="32"/>
    </row>
    <row r="7" spans="1:10" ht="15.75" customHeight="1">
      <c r="A7" t="s">
        <v>2135</v>
      </c>
      <c r="B7" t="s">
        <v>247</v>
      </c>
      <c r="C7" s="7" t="s">
        <v>1553</v>
      </c>
      <c r="D7" s="7" t="s">
        <v>1577</v>
      </c>
      <c r="E7" s="10">
        <v>2010</v>
      </c>
      <c r="F7" s="9">
        <v>1</v>
      </c>
      <c r="G7" s="8">
        <v>670</v>
      </c>
      <c r="I7" s="24"/>
      <c r="J7" s="24"/>
    </row>
    <row r="8" spans="1:10" ht="15.75" customHeight="1">
      <c r="A8" t="s">
        <v>2135</v>
      </c>
      <c r="B8" t="s">
        <v>249</v>
      </c>
      <c r="C8" s="7" t="s">
        <v>1553</v>
      </c>
      <c r="D8" s="7" t="s">
        <v>1587</v>
      </c>
      <c r="E8" s="10">
        <v>2010</v>
      </c>
      <c r="F8" s="9">
        <v>1</v>
      </c>
      <c r="G8" s="8">
        <v>550</v>
      </c>
      <c r="I8" s="24"/>
      <c r="J8" s="24"/>
    </row>
    <row r="9" spans="1:10" ht="15.75" customHeight="1">
      <c r="A9" t="s">
        <v>2135</v>
      </c>
      <c r="B9" t="s">
        <v>1275</v>
      </c>
      <c r="C9" s="7" t="s">
        <v>1560</v>
      </c>
      <c r="D9" s="7" t="s">
        <v>1586</v>
      </c>
      <c r="E9" s="10">
        <v>2009</v>
      </c>
      <c r="F9" s="9">
        <v>2</v>
      </c>
      <c r="G9" s="8">
        <v>153</v>
      </c>
      <c r="I9" s="24"/>
      <c r="J9" s="24"/>
    </row>
    <row r="10" spans="1:10" ht="15.75" customHeight="1">
      <c r="A10" t="s">
        <v>2135</v>
      </c>
      <c r="B10" t="s">
        <v>1274</v>
      </c>
      <c r="C10" s="7" t="s">
        <v>1560</v>
      </c>
      <c r="D10" s="7" t="s">
        <v>1586</v>
      </c>
      <c r="E10" s="10">
        <v>2009</v>
      </c>
      <c r="F10" s="9">
        <v>2</v>
      </c>
      <c r="G10" s="8">
        <v>580</v>
      </c>
      <c r="I10" s="24"/>
      <c r="J10" s="24"/>
    </row>
    <row r="11" spans="1:10" ht="15.75" customHeight="1">
      <c r="A11" t="s">
        <v>1080</v>
      </c>
      <c r="B11" t="s">
        <v>1295</v>
      </c>
      <c r="C11" s="7" t="s">
        <v>1563</v>
      </c>
      <c r="D11" s="7" t="s">
        <v>1591</v>
      </c>
      <c r="E11" s="10">
        <v>2009</v>
      </c>
      <c r="F11" s="9">
        <v>2</v>
      </c>
      <c r="G11" s="8">
        <v>1309.03</v>
      </c>
      <c r="I11" s="24"/>
      <c r="J11" s="24"/>
    </row>
    <row r="12" spans="1:10" ht="15.75" customHeight="1">
      <c r="A12" t="s">
        <v>1069</v>
      </c>
      <c r="B12" t="s">
        <v>1136</v>
      </c>
      <c r="C12" s="7" t="s">
        <v>1558</v>
      </c>
      <c r="D12" s="7" t="s">
        <v>1583</v>
      </c>
      <c r="E12" s="10">
        <v>2009</v>
      </c>
      <c r="F12" s="9">
        <v>2</v>
      </c>
      <c r="G12" s="8">
        <v>2221.3</v>
      </c>
      <c r="I12" s="24"/>
      <c r="J12" s="24"/>
    </row>
    <row r="13" spans="1:10" ht="15.75" customHeight="1">
      <c r="A13" t="s">
        <v>1102</v>
      </c>
      <c r="B13" t="s">
        <v>1436</v>
      </c>
      <c r="C13" s="7" t="s">
        <v>1561</v>
      </c>
      <c r="D13" s="7" t="s">
        <v>1605</v>
      </c>
      <c r="E13" s="10">
        <v>2009</v>
      </c>
      <c r="F13" s="9">
        <v>2</v>
      </c>
      <c r="G13" s="8">
        <v>8.14</v>
      </c>
      <c r="I13" s="24"/>
      <c r="J13" s="24"/>
    </row>
    <row r="14" spans="1:10" ht="15.75" customHeight="1">
      <c r="A14" t="s">
        <v>2156</v>
      </c>
      <c r="B14" t="s">
        <v>661</v>
      </c>
      <c r="C14" s="7" t="s">
        <v>1556</v>
      </c>
      <c r="D14" s="7" t="s">
        <v>1581</v>
      </c>
      <c r="E14" s="10">
        <v>2010</v>
      </c>
      <c r="F14" s="9">
        <v>2</v>
      </c>
      <c r="G14" s="8">
        <v>50</v>
      </c>
      <c r="I14" s="24"/>
      <c r="J14" s="24"/>
    </row>
    <row r="15" spans="1:10" ht="15.75" customHeight="1">
      <c r="A15" t="s">
        <v>2133</v>
      </c>
      <c r="B15" t="s">
        <v>865</v>
      </c>
      <c r="C15" s="7" t="s">
        <v>1553</v>
      </c>
      <c r="D15" s="7" t="s">
        <v>1580</v>
      </c>
      <c r="E15" s="10">
        <v>2011</v>
      </c>
      <c r="F15" s="9">
        <v>2</v>
      </c>
      <c r="G15" s="8">
        <v>400</v>
      </c>
      <c r="I15" s="24"/>
      <c r="J15" s="24"/>
    </row>
    <row r="16" spans="1:10" ht="15.75" customHeight="1">
      <c r="A16" t="s">
        <v>1003</v>
      </c>
      <c r="B16" t="s">
        <v>1004</v>
      </c>
      <c r="C16" s="7" t="s">
        <v>1560</v>
      </c>
      <c r="D16" s="7" t="s">
        <v>1580</v>
      </c>
      <c r="E16" s="10">
        <v>2011</v>
      </c>
      <c r="F16" s="9">
        <v>2</v>
      </c>
      <c r="G16" s="8">
        <v>6283.91</v>
      </c>
      <c r="I16" s="24"/>
      <c r="J16" s="24"/>
    </row>
    <row r="17" spans="1:10" ht="15.75" customHeight="1">
      <c r="A17" t="s">
        <v>2156</v>
      </c>
      <c r="B17" t="s">
        <v>56</v>
      </c>
      <c r="C17" s="7" t="s">
        <v>1556</v>
      </c>
      <c r="D17" s="7" t="s">
        <v>1581</v>
      </c>
      <c r="E17" s="10">
        <v>2011</v>
      </c>
      <c r="F17" s="9">
        <v>2</v>
      </c>
      <c r="G17" s="8">
        <v>132.07</v>
      </c>
      <c r="I17" s="24"/>
      <c r="J17" s="24"/>
    </row>
    <row r="18" spans="1:10" ht="15.75" customHeight="1">
      <c r="A18" t="s">
        <v>2135</v>
      </c>
      <c r="B18" t="s">
        <v>1277</v>
      </c>
      <c r="C18" s="7" t="s">
        <v>1560</v>
      </c>
      <c r="D18" s="7" t="s">
        <v>1586</v>
      </c>
      <c r="E18" s="10">
        <v>2009</v>
      </c>
      <c r="F18" s="9">
        <v>3</v>
      </c>
      <c r="G18" s="8">
        <v>545</v>
      </c>
      <c r="I18" s="24"/>
      <c r="J18" s="24"/>
    </row>
    <row r="19" spans="1:10" ht="15.75" customHeight="1">
      <c r="A19" t="s">
        <v>2135</v>
      </c>
      <c r="B19" t="s">
        <v>1276</v>
      </c>
      <c r="C19" s="7" t="s">
        <v>1553</v>
      </c>
      <c r="D19" s="7" t="s">
        <v>1577</v>
      </c>
      <c r="E19" s="10">
        <v>2009</v>
      </c>
      <c r="F19" s="9">
        <v>3</v>
      </c>
      <c r="G19" s="8">
        <v>550</v>
      </c>
      <c r="I19" s="24"/>
      <c r="J19" s="24"/>
    </row>
    <row r="20" spans="1:13" ht="15.75" customHeight="1">
      <c r="A20" t="s">
        <v>2144</v>
      </c>
      <c r="B20" t="s">
        <v>389</v>
      </c>
      <c r="C20" s="7" t="s">
        <v>1554</v>
      </c>
      <c r="D20" s="7" t="s">
        <v>1580</v>
      </c>
      <c r="E20" s="10">
        <v>2010</v>
      </c>
      <c r="F20" s="9">
        <v>3</v>
      </c>
      <c r="G20" s="8">
        <v>173.2</v>
      </c>
      <c r="I20" s="24">
        <f>SUM(G6:G20)</f>
        <v>14175.650000000001</v>
      </c>
      <c r="J20" s="24">
        <f>+I20/3</f>
        <v>4725.216666666667</v>
      </c>
      <c r="K20" t="s">
        <v>2169</v>
      </c>
      <c r="L20" t="s">
        <v>2167</v>
      </c>
      <c r="M20" t="s">
        <v>2168</v>
      </c>
    </row>
    <row r="21" spans="1:10" ht="15.75" customHeight="1">
      <c r="A21" t="s">
        <v>1072</v>
      </c>
      <c r="B21" t="s">
        <v>1270</v>
      </c>
      <c r="C21" s="7" t="s">
        <v>1556</v>
      </c>
      <c r="D21" s="7" t="s">
        <v>1581</v>
      </c>
      <c r="E21" s="10">
        <v>2009</v>
      </c>
      <c r="F21" s="9">
        <v>4</v>
      </c>
      <c r="G21" s="8">
        <v>175</v>
      </c>
      <c r="I21" s="24"/>
      <c r="J21" s="24"/>
    </row>
    <row r="22" spans="1:10" ht="15.75" customHeight="1">
      <c r="A22" t="s">
        <v>2135</v>
      </c>
      <c r="B22" t="s">
        <v>1279</v>
      </c>
      <c r="C22" s="7" t="s">
        <v>1560</v>
      </c>
      <c r="D22" s="7" t="s">
        <v>1586</v>
      </c>
      <c r="E22" s="10">
        <v>2009</v>
      </c>
      <c r="F22" s="9">
        <v>4</v>
      </c>
      <c r="G22" s="8">
        <v>90</v>
      </c>
      <c r="I22" s="24"/>
      <c r="J22" s="24"/>
    </row>
    <row r="23" spans="1:10" ht="15.75" customHeight="1">
      <c r="A23" t="s">
        <v>1077</v>
      </c>
      <c r="B23" t="s">
        <v>1292</v>
      </c>
      <c r="C23" s="7" t="s">
        <v>1558</v>
      </c>
      <c r="D23" s="7" t="s">
        <v>1590</v>
      </c>
      <c r="E23" s="10">
        <v>2009</v>
      </c>
      <c r="F23" s="9">
        <v>4</v>
      </c>
      <c r="G23" s="8">
        <v>1874.89</v>
      </c>
      <c r="I23" s="24"/>
      <c r="J23" s="24"/>
    </row>
    <row r="24" spans="1:10" ht="15.75" customHeight="1">
      <c r="A24" t="s">
        <v>2135</v>
      </c>
      <c r="B24">
        <v>0</v>
      </c>
      <c r="C24" s="7" t="s">
        <v>1553</v>
      </c>
      <c r="D24" s="7" t="s">
        <v>1577</v>
      </c>
      <c r="E24" s="10">
        <v>2010</v>
      </c>
      <c r="F24" s="9">
        <v>4</v>
      </c>
      <c r="G24" s="8">
        <v>2018</v>
      </c>
      <c r="I24" s="24"/>
      <c r="J24" s="24"/>
    </row>
    <row r="25" spans="1:10" ht="15.75" customHeight="1">
      <c r="A25" t="s">
        <v>2135</v>
      </c>
      <c r="B25" t="s">
        <v>252</v>
      </c>
      <c r="C25" s="7" t="s">
        <v>1553</v>
      </c>
      <c r="D25" s="7" t="s">
        <v>1587</v>
      </c>
      <c r="E25" s="10">
        <v>2010</v>
      </c>
      <c r="F25" s="9">
        <v>4</v>
      </c>
      <c r="G25" s="8">
        <v>500</v>
      </c>
      <c r="I25" s="24"/>
      <c r="J25" s="24"/>
    </row>
    <row r="26" spans="1:10" ht="15.75" customHeight="1">
      <c r="A26" t="s">
        <v>2135</v>
      </c>
      <c r="B26" t="s">
        <v>255</v>
      </c>
      <c r="C26" s="7" t="s">
        <v>1553</v>
      </c>
      <c r="D26" s="7" t="s">
        <v>1587</v>
      </c>
      <c r="E26" s="10">
        <v>2010</v>
      </c>
      <c r="F26" s="9">
        <v>4</v>
      </c>
      <c r="G26" s="8">
        <v>901</v>
      </c>
      <c r="I26" s="24"/>
      <c r="J26" s="24"/>
    </row>
    <row r="27" spans="1:10" ht="15.75" customHeight="1">
      <c r="A27" t="s">
        <v>1062</v>
      </c>
      <c r="B27" t="s">
        <v>1109</v>
      </c>
      <c r="C27" s="7" t="s">
        <v>1553</v>
      </c>
      <c r="D27" s="7" t="s">
        <v>1577</v>
      </c>
      <c r="E27" s="10">
        <v>2009</v>
      </c>
      <c r="F27" s="9">
        <v>5</v>
      </c>
      <c r="G27" s="8">
        <v>100.13</v>
      </c>
      <c r="I27" s="24"/>
      <c r="J27" s="24"/>
    </row>
    <row r="28" spans="1:10" ht="15.75" customHeight="1">
      <c r="A28" t="s">
        <v>2135</v>
      </c>
      <c r="B28" t="s">
        <v>1278</v>
      </c>
      <c r="C28" s="7" t="s">
        <v>1560</v>
      </c>
      <c r="D28" s="7" t="s">
        <v>1586</v>
      </c>
      <c r="E28" s="10">
        <v>2009</v>
      </c>
      <c r="F28" s="9">
        <v>5</v>
      </c>
      <c r="G28" s="8">
        <v>900</v>
      </c>
      <c r="I28" s="24"/>
      <c r="J28" s="24"/>
    </row>
    <row r="29" spans="1:10" ht="15.75" customHeight="1">
      <c r="A29" t="s">
        <v>2135</v>
      </c>
      <c r="B29" t="s">
        <v>1280</v>
      </c>
      <c r="C29" s="7" t="s">
        <v>1553</v>
      </c>
      <c r="D29" s="7" t="s">
        <v>1587</v>
      </c>
      <c r="E29" s="10">
        <v>2009</v>
      </c>
      <c r="F29" s="9">
        <v>5</v>
      </c>
      <c r="G29" s="8">
        <v>550</v>
      </c>
      <c r="I29" s="24"/>
      <c r="J29" s="24"/>
    </row>
    <row r="30" spans="1:10" ht="15.75" customHeight="1">
      <c r="A30" t="s">
        <v>1095</v>
      </c>
      <c r="B30" t="s">
        <v>1412</v>
      </c>
      <c r="C30" s="7" t="s">
        <v>1552</v>
      </c>
      <c r="D30" s="7" t="s">
        <v>1608</v>
      </c>
      <c r="E30" s="10">
        <v>2009</v>
      </c>
      <c r="F30" s="9">
        <v>5</v>
      </c>
      <c r="G30" s="8">
        <v>638.03</v>
      </c>
      <c r="I30" s="24"/>
      <c r="J30" s="24"/>
    </row>
    <row r="31" spans="1:10" ht="15.75" customHeight="1">
      <c r="A31" t="s">
        <v>2135</v>
      </c>
      <c r="B31" t="s">
        <v>266</v>
      </c>
      <c r="C31" s="7" t="s">
        <v>1560</v>
      </c>
      <c r="D31" s="7" t="s">
        <v>1586</v>
      </c>
      <c r="E31" s="10">
        <v>2010</v>
      </c>
      <c r="F31" s="9">
        <v>5</v>
      </c>
      <c r="G31" s="8">
        <v>90</v>
      </c>
      <c r="I31" s="24"/>
      <c r="J31" s="24"/>
    </row>
    <row r="32" spans="1:10" ht="15.75" customHeight="1">
      <c r="A32" t="s">
        <v>2132</v>
      </c>
      <c r="B32" t="s">
        <v>2088</v>
      </c>
      <c r="C32" s="7" t="s">
        <v>1571</v>
      </c>
      <c r="D32" s="7" t="s">
        <v>2089</v>
      </c>
      <c r="E32" s="10">
        <v>2010</v>
      </c>
      <c r="F32" s="9">
        <v>5</v>
      </c>
      <c r="G32" s="8">
        <v>50</v>
      </c>
      <c r="I32" s="24"/>
      <c r="J32" s="24"/>
    </row>
    <row r="33" spans="1:10" ht="15.75" customHeight="1">
      <c r="A33" t="s">
        <v>2131</v>
      </c>
      <c r="B33" t="s">
        <v>856</v>
      </c>
      <c r="C33" s="7" t="s">
        <v>1556</v>
      </c>
      <c r="D33" s="7" t="s">
        <v>857</v>
      </c>
      <c r="E33" s="10">
        <v>2011</v>
      </c>
      <c r="F33" s="9">
        <v>5</v>
      </c>
      <c r="G33" s="8">
        <v>120</v>
      </c>
      <c r="I33" s="24"/>
      <c r="J33" s="24"/>
    </row>
    <row r="34" spans="1:10" ht="15.75" customHeight="1">
      <c r="A34" t="s">
        <v>2142</v>
      </c>
      <c r="B34" t="s">
        <v>961</v>
      </c>
      <c r="C34" s="7" t="s">
        <v>1556</v>
      </c>
      <c r="D34" s="7" t="s">
        <v>1581</v>
      </c>
      <c r="E34" s="10">
        <v>2011</v>
      </c>
      <c r="F34" s="9">
        <v>5</v>
      </c>
      <c r="G34" s="8">
        <v>164</v>
      </c>
      <c r="I34" s="24"/>
      <c r="J34" s="24"/>
    </row>
    <row r="35" spans="1:10" ht="15.75" customHeight="1">
      <c r="A35" t="s">
        <v>4</v>
      </c>
      <c r="B35" t="s">
        <v>5</v>
      </c>
      <c r="C35" s="7" t="s">
        <v>1565</v>
      </c>
      <c r="D35" s="7" t="s">
        <v>1580</v>
      </c>
      <c r="E35" s="10">
        <v>2011</v>
      </c>
      <c r="F35" s="9">
        <v>5</v>
      </c>
      <c r="G35" s="8">
        <v>114.36</v>
      </c>
      <c r="I35" s="24"/>
      <c r="J35" s="24"/>
    </row>
    <row r="36" spans="1:10" ht="15.75" customHeight="1">
      <c r="A36" t="s">
        <v>2133</v>
      </c>
      <c r="B36" t="s">
        <v>1137</v>
      </c>
      <c r="C36" s="7" t="s">
        <v>1553</v>
      </c>
      <c r="D36" s="7" t="s">
        <v>1580</v>
      </c>
      <c r="E36" s="10">
        <v>2009</v>
      </c>
      <c r="F36" s="9">
        <v>6</v>
      </c>
      <c r="G36" s="8">
        <v>405</v>
      </c>
      <c r="I36" s="24"/>
      <c r="J36" s="24"/>
    </row>
    <row r="37" spans="1:10" ht="15.75" customHeight="1">
      <c r="A37" t="s">
        <v>1107</v>
      </c>
      <c r="B37" t="s">
        <v>1551</v>
      </c>
      <c r="C37" s="7" t="s">
        <v>1565</v>
      </c>
      <c r="D37" s="7" t="s">
        <v>1596</v>
      </c>
      <c r="E37" s="10">
        <v>2009</v>
      </c>
      <c r="F37" s="9">
        <v>6</v>
      </c>
      <c r="G37" s="8">
        <v>750</v>
      </c>
      <c r="I37" s="24"/>
      <c r="J37" s="24"/>
    </row>
    <row r="38" spans="1:10" ht="15.75" customHeight="1">
      <c r="A38" t="s">
        <v>2083</v>
      </c>
      <c r="B38" t="s">
        <v>2084</v>
      </c>
      <c r="C38" s="7" t="s">
        <v>1556</v>
      </c>
      <c r="D38" s="7" t="s">
        <v>1581</v>
      </c>
      <c r="E38" s="10">
        <v>2010</v>
      </c>
      <c r="F38" s="9">
        <v>6</v>
      </c>
      <c r="G38" s="8">
        <v>550</v>
      </c>
      <c r="I38" s="24"/>
      <c r="J38" s="24"/>
    </row>
    <row r="39" spans="1:10" ht="15.75" customHeight="1">
      <c r="A39" t="s">
        <v>429</v>
      </c>
      <c r="B39" t="s">
        <v>430</v>
      </c>
      <c r="C39" s="7" t="s">
        <v>1558</v>
      </c>
      <c r="D39" s="7" t="s">
        <v>431</v>
      </c>
      <c r="E39" s="10">
        <v>2010</v>
      </c>
      <c r="F39" s="9">
        <v>6</v>
      </c>
      <c r="G39" s="8">
        <v>1950</v>
      </c>
      <c r="I39" s="24"/>
      <c r="J39" s="24"/>
    </row>
    <row r="40" spans="1:10" ht="15.75" customHeight="1">
      <c r="A40" t="s">
        <v>437</v>
      </c>
      <c r="B40" t="s">
        <v>438</v>
      </c>
      <c r="C40" s="7" t="s">
        <v>1556</v>
      </c>
      <c r="D40" s="7" t="s">
        <v>1581</v>
      </c>
      <c r="E40" s="10">
        <v>2010</v>
      </c>
      <c r="F40" s="9">
        <v>6</v>
      </c>
      <c r="G40" s="8">
        <v>379.57</v>
      </c>
      <c r="I40" s="24"/>
      <c r="J40" s="24"/>
    </row>
    <row r="41" spans="1:10" ht="15.75" customHeight="1">
      <c r="A41" t="s">
        <v>845</v>
      </c>
      <c r="B41" t="s">
        <v>846</v>
      </c>
      <c r="C41" s="7" t="s">
        <v>1556</v>
      </c>
      <c r="D41" s="7" t="s">
        <v>1581</v>
      </c>
      <c r="E41" s="10">
        <v>2011</v>
      </c>
      <c r="F41" s="9">
        <v>6</v>
      </c>
      <c r="G41" s="8">
        <v>771.29</v>
      </c>
      <c r="I41" s="24"/>
      <c r="J41" s="24"/>
    </row>
    <row r="42" spans="1:10" ht="15.75" customHeight="1">
      <c r="A42" t="s">
        <v>2161</v>
      </c>
      <c r="B42" t="s">
        <v>125</v>
      </c>
      <c r="C42" s="7" t="s">
        <v>1558</v>
      </c>
      <c r="D42" s="7" t="s">
        <v>431</v>
      </c>
      <c r="E42" s="10">
        <v>2011</v>
      </c>
      <c r="F42" s="9">
        <v>6</v>
      </c>
      <c r="G42" s="8">
        <v>3285.5</v>
      </c>
      <c r="I42" s="24"/>
      <c r="J42" s="24"/>
    </row>
    <row r="43" spans="1:10" ht="15.75" customHeight="1">
      <c r="A43" t="s">
        <v>2161</v>
      </c>
      <c r="B43" t="s">
        <v>128</v>
      </c>
      <c r="C43" s="7" t="s">
        <v>1558</v>
      </c>
      <c r="D43" s="7" t="s">
        <v>431</v>
      </c>
      <c r="E43" s="10">
        <v>2011</v>
      </c>
      <c r="F43" s="9">
        <v>6</v>
      </c>
      <c r="G43" s="8">
        <v>7666.2</v>
      </c>
      <c r="I43" s="24"/>
      <c r="J43" s="24"/>
    </row>
    <row r="44" spans="1:13" ht="15.75" customHeight="1">
      <c r="A44" t="s">
        <v>52</v>
      </c>
      <c r="B44" t="s">
        <v>53</v>
      </c>
      <c r="C44" s="7" t="s">
        <v>1556</v>
      </c>
      <c r="D44" s="7" t="s">
        <v>857</v>
      </c>
      <c r="E44" s="10">
        <v>2011</v>
      </c>
      <c r="F44" s="9">
        <v>6</v>
      </c>
      <c r="G44" s="8">
        <v>250</v>
      </c>
      <c r="I44" s="24">
        <f>SUM(G21:G44)</f>
        <v>24292.97</v>
      </c>
      <c r="J44" s="24">
        <f>+I44/3</f>
        <v>8097.656666666667</v>
      </c>
      <c r="K44" t="s">
        <v>2170</v>
      </c>
      <c r="L44" t="s">
        <v>2167</v>
      </c>
      <c r="M44" t="s">
        <v>2168</v>
      </c>
    </row>
    <row r="45" spans="1:10" ht="15.75" customHeight="1">
      <c r="A45" t="s">
        <v>1072</v>
      </c>
      <c r="B45" t="s">
        <v>1272</v>
      </c>
      <c r="C45" s="7" t="s">
        <v>1556</v>
      </c>
      <c r="D45" s="7" t="s">
        <v>1581</v>
      </c>
      <c r="E45" s="10">
        <v>2009</v>
      </c>
      <c r="F45" s="9">
        <v>7</v>
      </c>
      <c r="G45" s="8">
        <v>1044</v>
      </c>
      <c r="I45" s="24"/>
      <c r="J45" s="24"/>
    </row>
    <row r="46" spans="1:10" ht="15.75" customHeight="1">
      <c r="A46" t="s">
        <v>2135</v>
      </c>
      <c r="B46" t="s">
        <v>1281</v>
      </c>
      <c r="C46" s="7" t="s">
        <v>1560</v>
      </c>
      <c r="D46" s="7" t="s">
        <v>1586</v>
      </c>
      <c r="E46" s="10">
        <v>2009</v>
      </c>
      <c r="F46" s="9">
        <v>7</v>
      </c>
      <c r="G46" s="8">
        <v>566.8</v>
      </c>
      <c r="I46" s="24"/>
      <c r="J46" s="24"/>
    </row>
    <row r="47" spans="1:10" ht="15.75" customHeight="1">
      <c r="A47" t="s">
        <v>2009</v>
      </c>
      <c r="B47" t="s">
        <v>2010</v>
      </c>
      <c r="C47" s="7" t="s">
        <v>1556</v>
      </c>
      <c r="D47" s="7" t="s">
        <v>1581</v>
      </c>
      <c r="E47" s="10">
        <v>2010</v>
      </c>
      <c r="F47" s="9">
        <v>7</v>
      </c>
      <c r="G47" s="8">
        <v>124.49</v>
      </c>
      <c r="I47" s="24"/>
      <c r="J47" s="24"/>
    </row>
    <row r="48" spans="1:10" ht="15.75" customHeight="1">
      <c r="A48" t="s">
        <v>2135</v>
      </c>
      <c r="B48" t="s">
        <v>258</v>
      </c>
      <c r="C48" s="7" t="s">
        <v>1560</v>
      </c>
      <c r="D48" s="7" t="s">
        <v>1586</v>
      </c>
      <c r="E48" s="10">
        <v>2010</v>
      </c>
      <c r="F48" s="9">
        <v>7</v>
      </c>
      <c r="G48" s="8">
        <v>550</v>
      </c>
      <c r="I48" s="24"/>
      <c r="J48" s="24"/>
    </row>
    <row r="49" spans="1:10" ht="15.75" customHeight="1">
      <c r="A49" t="s">
        <v>2135</v>
      </c>
      <c r="B49" t="s">
        <v>260</v>
      </c>
      <c r="C49" s="7" t="s">
        <v>1553</v>
      </c>
      <c r="D49" s="7" t="s">
        <v>1577</v>
      </c>
      <c r="E49" s="10">
        <v>2010</v>
      </c>
      <c r="F49" s="9">
        <v>7</v>
      </c>
      <c r="G49" s="8">
        <v>888.9</v>
      </c>
      <c r="I49" s="24"/>
      <c r="J49" s="24"/>
    </row>
    <row r="50" spans="1:10" ht="15.75" customHeight="1">
      <c r="A50" t="s">
        <v>2140</v>
      </c>
      <c r="B50" t="s">
        <v>351</v>
      </c>
      <c r="C50" s="7" t="s">
        <v>1552</v>
      </c>
      <c r="D50" s="7" t="s">
        <v>352</v>
      </c>
      <c r="E50" s="10">
        <v>2010</v>
      </c>
      <c r="F50" s="9">
        <v>7</v>
      </c>
      <c r="G50" s="8">
        <v>34.79</v>
      </c>
      <c r="I50" s="24"/>
      <c r="J50" s="24"/>
    </row>
    <row r="51" spans="1:10" ht="15.75" customHeight="1">
      <c r="A51" t="s">
        <v>1072</v>
      </c>
      <c r="B51" t="s">
        <v>1271</v>
      </c>
      <c r="C51" s="7" t="s">
        <v>1556</v>
      </c>
      <c r="D51" s="7" t="s">
        <v>1581</v>
      </c>
      <c r="E51" s="10">
        <v>2009</v>
      </c>
      <c r="F51" s="9">
        <v>8</v>
      </c>
      <c r="G51" s="8">
        <v>2400</v>
      </c>
      <c r="I51" s="24"/>
      <c r="J51" s="24"/>
    </row>
    <row r="52" spans="1:10" ht="15.75" customHeight="1">
      <c r="A52" t="s">
        <v>1074</v>
      </c>
      <c r="B52" t="s">
        <v>1287</v>
      </c>
      <c r="C52" s="7" t="s">
        <v>1556</v>
      </c>
      <c r="D52" s="7" t="s">
        <v>1581</v>
      </c>
      <c r="E52" s="10">
        <v>2009</v>
      </c>
      <c r="F52" s="9">
        <v>8</v>
      </c>
      <c r="G52" s="8">
        <v>108.25</v>
      </c>
      <c r="I52" s="24"/>
      <c r="J52" s="24"/>
    </row>
    <row r="53" spans="1:10" ht="15.75" customHeight="1">
      <c r="A53" t="s">
        <v>2144</v>
      </c>
      <c r="B53" t="s">
        <v>1337</v>
      </c>
      <c r="C53" s="7" t="s">
        <v>1565</v>
      </c>
      <c r="D53" s="7" t="s">
        <v>1596</v>
      </c>
      <c r="E53" s="10">
        <v>2009</v>
      </c>
      <c r="F53" s="9">
        <v>8</v>
      </c>
      <c r="G53" s="8">
        <v>1728.06</v>
      </c>
      <c r="I53" s="24"/>
      <c r="J53" s="24"/>
    </row>
    <row r="54" spans="1:10" ht="15.75" customHeight="1">
      <c r="A54" t="s">
        <v>2135</v>
      </c>
      <c r="B54" t="s">
        <v>269</v>
      </c>
      <c r="C54" s="7" t="s">
        <v>1560</v>
      </c>
      <c r="D54" s="7" t="s">
        <v>1586</v>
      </c>
      <c r="E54" s="10">
        <v>2010</v>
      </c>
      <c r="F54" s="9">
        <v>8</v>
      </c>
      <c r="G54" s="8">
        <v>90</v>
      </c>
      <c r="I54" s="24"/>
      <c r="J54" s="24"/>
    </row>
    <row r="55" spans="1:10" ht="15.75" customHeight="1">
      <c r="A55" t="s">
        <v>2135</v>
      </c>
      <c r="B55" t="s">
        <v>1284</v>
      </c>
      <c r="C55" s="7" t="s">
        <v>1560</v>
      </c>
      <c r="D55" s="7" t="s">
        <v>1586</v>
      </c>
      <c r="E55" s="10">
        <v>2009</v>
      </c>
      <c r="F55" s="9">
        <v>9</v>
      </c>
      <c r="G55" s="8">
        <v>596</v>
      </c>
      <c r="I55" s="24"/>
      <c r="J55" s="24"/>
    </row>
    <row r="56" spans="1:10" ht="15.75" customHeight="1">
      <c r="A56" t="s">
        <v>2135</v>
      </c>
      <c r="B56" t="s">
        <v>1282</v>
      </c>
      <c r="C56" s="7" t="s">
        <v>1560</v>
      </c>
      <c r="D56" s="7" t="s">
        <v>1586</v>
      </c>
      <c r="E56" s="10">
        <v>2009</v>
      </c>
      <c r="F56" s="9">
        <v>9</v>
      </c>
      <c r="G56" s="8">
        <v>1571.5</v>
      </c>
      <c r="I56" s="24"/>
      <c r="J56" s="24"/>
    </row>
    <row r="57" spans="1:10" ht="15.75" customHeight="1">
      <c r="A57" t="s">
        <v>2135</v>
      </c>
      <c r="B57" t="s">
        <v>1283</v>
      </c>
      <c r="C57" s="7" t="s">
        <v>1553</v>
      </c>
      <c r="D57" s="7" t="s">
        <v>1577</v>
      </c>
      <c r="E57" s="10">
        <v>2009</v>
      </c>
      <c r="F57" s="9">
        <v>9</v>
      </c>
      <c r="G57" s="8">
        <v>153.6</v>
      </c>
      <c r="I57" s="24"/>
      <c r="J57" s="24"/>
    </row>
    <row r="58" spans="1:10" ht="15.75" customHeight="1">
      <c r="A58" t="s">
        <v>2142</v>
      </c>
      <c r="B58" t="s">
        <v>1332</v>
      </c>
      <c r="C58" s="7" t="s">
        <v>1556</v>
      </c>
      <c r="D58" s="7" t="s">
        <v>1581</v>
      </c>
      <c r="E58" s="10">
        <v>2009</v>
      </c>
      <c r="F58" s="9">
        <v>9</v>
      </c>
      <c r="G58" s="8">
        <v>75</v>
      </c>
      <c r="I58" s="24"/>
      <c r="J58" s="24"/>
    </row>
    <row r="59" spans="1:13" ht="15.75" customHeight="1">
      <c r="A59" t="s">
        <v>1106</v>
      </c>
      <c r="B59" t="s">
        <v>1550</v>
      </c>
      <c r="C59" s="7" t="s">
        <v>1558</v>
      </c>
      <c r="D59" s="7" t="s">
        <v>1590</v>
      </c>
      <c r="E59" s="10">
        <v>2009</v>
      </c>
      <c r="F59" s="9">
        <v>9</v>
      </c>
      <c r="G59" s="8">
        <v>5378</v>
      </c>
      <c r="I59" s="24">
        <f>SUM(G45:G59)</f>
        <v>15309.39</v>
      </c>
      <c r="J59" s="24">
        <f>+I59/2</f>
        <v>7654.695</v>
      </c>
      <c r="K59" t="s">
        <v>2171</v>
      </c>
      <c r="L59" t="s">
        <v>2167</v>
      </c>
      <c r="M59" t="s">
        <v>2168</v>
      </c>
    </row>
    <row r="60" spans="1:10" ht="15.75" customHeight="1">
      <c r="A60" t="s">
        <v>2135</v>
      </c>
      <c r="B60">
        <v>0</v>
      </c>
      <c r="C60" s="7" t="s">
        <v>1553</v>
      </c>
      <c r="D60" s="7" t="s">
        <v>1577</v>
      </c>
      <c r="E60" s="10">
        <v>2009</v>
      </c>
      <c r="F60" s="9">
        <v>10</v>
      </c>
      <c r="G60" s="8">
        <v>36.4</v>
      </c>
      <c r="I60" s="24"/>
      <c r="J60" s="24"/>
    </row>
    <row r="61" spans="1:10" ht="15.75" customHeight="1">
      <c r="A61" t="s">
        <v>2135</v>
      </c>
      <c r="B61" t="s">
        <v>1285</v>
      </c>
      <c r="C61" s="7" t="s">
        <v>1553</v>
      </c>
      <c r="D61" s="7" t="s">
        <v>1587</v>
      </c>
      <c r="E61" s="10">
        <v>2009</v>
      </c>
      <c r="F61" s="9">
        <v>10</v>
      </c>
      <c r="G61" s="8">
        <v>550</v>
      </c>
      <c r="I61" s="24"/>
      <c r="J61" s="24"/>
    </row>
    <row r="62" spans="1:10" ht="15.75" customHeight="1">
      <c r="A62" t="s">
        <v>1079</v>
      </c>
      <c r="B62" t="s">
        <v>1294</v>
      </c>
      <c r="C62" s="7" t="s">
        <v>1556</v>
      </c>
      <c r="D62" s="7" t="s">
        <v>1581</v>
      </c>
      <c r="E62" s="10">
        <v>2009</v>
      </c>
      <c r="F62" s="9">
        <v>10</v>
      </c>
      <c r="G62" s="8">
        <v>445</v>
      </c>
      <c r="I62" s="24"/>
      <c r="J62" s="24"/>
    </row>
    <row r="63" spans="1:10" ht="15.75" customHeight="1">
      <c r="A63" t="s">
        <v>2135</v>
      </c>
      <c r="B63" t="s">
        <v>263</v>
      </c>
      <c r="C63" s="7" t="s">
        <v>1560</v>
      </c>
      <c r="D63" s="7" t="s">
        <v>1586</v>
      </c>
      <c r="E63" s="10">
        <v>2010</v>
      </c>
      <c r="F63" s="9">
        <v>10</v>
      </c>
      <c r="G63" s="8">
        <v>617.5</v>
      </c>
      <c r="I63" s="24"/>
      <c r="J63" s="24"/>
    </row>
    <row r="64" spans="1:10" ht="15.75" customHeight="1">
      <c r="A64" t="s">
        <v>667</v>
      </c>
      <c r="B64" t="s">
        <v>668</v>
      </c>
      <c r="C64" s="7" t="s">
        <v>1558</v>
      </c>
      <c r="D64" s="7" t="s">
        <v>431</v>
      </c>
      <c r="E64" s="10">
        <v>2010</v>
      </c>
      <c r="F64" s="9">
        <v>10</v>
      </c>
      <c r="G64" s="8">
        <v>1104.39</v>
      </c>
      <c r="I64" s="24"/>
      <c r="J64" s="24"/>
    </row>
    <row r="65" spans="1:10" ht="15.75" customHeight="1">
      <c r="A65" t="s">
        <v>2135</v>
      </c>
      <c r="B65" t="s">
        <v>1286</v>
      </c>
      <c r="C65" s="7" t="s">
        <v>1560</v>
      </c>
      <c r="D65" s="7" t="s">
        <v>1586</v>
      </c>
      <c r="E65" s="10">
        <v>2009</v>
      </c>
      <c r="F65" s="9">
        <v>11</v>
      </c>
      <c r="G65" s="8">
        <v>350</v>
      </c>
      <c r="I65" s="24"/>
      <c r="J65" s="24"/>
    </row>
    <row r="66" spans="1:10" ht="15.75" customHeight="1">
      <c r="A66" t="s">
        <v>2140</v>
      </c>
      <c r="B66" t="s">
        <v>1308</v>
      </c>
      <c r="C66" s="7" t="s">
        <v>1556</v>
      </c>
      <c r="D66" s="7" t="s">
        <v>1581</v>
      </c>
      <c r="E66" s="10">
        <v>2009</v>
      </c>
      <c r="F66" s="9">
        <v>11</v>
      </c>
      <c r="G66" s="8">
        <v>500.82</v>
      </c>
      <c r="I66" s="24"/>
      <c r="J66" s="24"/>
    </row>
    <row r="67" spans="1:10" ht="15.75" customHeight="1">
      <c r="A67" t="s">
        <v>1065</v>
      </c>
      <c r="B67" t="s">
        <v>1122</v>
      </c>
      <c r="C67" s="7" t="s">
        <v>1556</v>
      </c>
      <c r="D67" s="7" t="s">
        <v>1581</v>
      </c>
      <c r="E67" s="10">
        <v>2009</v>
      </c>
      <c r="F67" s="9">
        <v>12</v>
      </c>
      <c r="G67" s="8">
        <v>85.78</v>
      </c>
      <c r="I67" s="24"/>
      <c r="J67" s="24"/>
    </row>
    <row r="68" spans="1:10" ht="15.75" customHeight="1">
      <c r="A68" t="s">
        <v>2131</v>
      </c>
      <c r="B68" t="s">
        <v>2077</v>
      </c>
      <c r="C68" s="7" t="s">
        <v>1556</v>
      </c>
      <c r="D68" s="7" t="s">
        <v>2078</v>
      </c>
      <c r="E68" s="10">
        <v>2010</v>
      </c>
      <c r="F68" s="9">
        <v>12</v>
      </c>
      <c r="G68" s="8">
        <v>367.99</v>
      </c>
      <c r="I68" s="24"/>
      <c r="J68" s="24"/>
    </row>
    <row r="69" spans="1:13" ht="15.75" customHeight="1">
      <c r="A69" t="s">
        <v>663</v>
      </c>
      <c r="B69" t="s">
        <v>664</v>
      </c>
      <c r="C69" s="7" t="s">
        <v>1554</v>
      </c>
      <c r="D69" s="7" t="s">
        <v>1578</v>
      </c>
      <c r="E69" s="10">
        <v>2010</v>
      </c>
      <c r="F69" s="9">
        <v>12</v>
      </c>
      <c r="G69" s="8">
        <v>430</v>
      </c>
      <c r="I69" s="24">
        <f>SUM(G60:G69)</f>
        <v>4487.88</v>
      </c>
      <c r="J69" s="24">
        <f>+I69/2</f>
        <v>2243.94</v>
      </c>
      <c r="K69" t="s">
        <v>2172</v>
      </c>
      <c r="L69" t="s">
        <v>2167</v>
      </c>
      <c r="M69" t="s">
        <v>2168</v>
      </c>
    </row>
    <row r="70" spans="3:10" ht="15.75" customHeight="1">
      <c r="C70" s="7"/>
      <c r="D70" s="7"/>
      <c r="I70" s="24"/>
      <c r="J70" s="24"/>
    </row>
    <row r="71" spans="3:10" ht="15.75" customHeight="1">
      <c r="C71" s="7"/>
      <c r="D71" s="7"/>
      <c r="I71" s="24"/>
      <c r="J71" s="24"/>
    </row>
    <row r="72" spans="3:11" ht="15.75" customHeight="1">
      <c r="C72" s="7"/>
      <c r="D72" s="7"/>
      <c r="I72" s="24"/>
      <c r="J72" s="24"/>
      <c r="K72" t="s">
        <v>2166</v>
      </c>
    </row>
    <row r="73" spans="1:11" ht="15.75" customHeight="1">
      <c r="A73" t="s">
        <v>2159</v>
      </c>
      <c r="B73" t="s">
        <v>109</v>
      </c>
      <c r="C73" s="7" t="s">
        <v>1556</v>
      </c>
      <c r="D73" s="7" t="s">
        <v>1592</v>
      </c>
      <c r="E73" s="10">
        <v>2011</v>
      </c>
      <c r="F73" s="9">
        <v>1</v>
      </c>
      <c r="G73" s="8">
        <v>221.5</v>
      </c>
      <c r="I73" s="24"/>
      <c r="J73" s="24"/>
      <c r="K73" s="32"/>
    </row>
    <row r="74" spans="1:10" ht="15.75" customHeight="1">
      <c r="A74" t="s">
        <v>1078</v>
      </c>
      <c r="B74" t="s">
        <v>1293</v>
      </c>
      <c r="C74" s="7" t="s">
        <v>1552</v>
      </c>
      <c r="D74" s="7" t="s">
        <v>1576</v>
      </c>
      <c r="E74" s="10">
        <v>2009</v>
      </c>
      <c r="F74" s="9">
        <v>2</v>
      </c>
      <c r="G74" s="8">
        <v>65</v>
      </c>
      <c r="I74" s="24"/>
      <c r="J74" s="24"/>
    </row>
    <row r="75" spans="1:10" ht="15.75" customHeight="1">
      <c r="A75" t="s">
        <v>1098</v>
      </c>
      <c r="B75" t="s">
        <v>1415</v>
      </c>
      <c r="C75" s="7" t="s">
        <v>1552</v>
      </c>
      <c r="D75" s="7" t="s">
        <v>1576</v>
      </c>
      <c r="E75" s="10">
        <v>2009</v>
      </c>
      <c r="F75" s="9">
        <v>2</v>
      </c>
      <c r="G75" s="8">
        <v>129.59</v>
      </c>
      <c r="I75" s="24"/>
      <c r="J75" s="24"/>
    </row>
    <row r="76" spans="1:10" ht="12.75" customHeight="1">
      <c r="A76" t="s">
        <v>433</v>
      </c>
      <c r="B76" t="s">
        <v>434</v>
      </c>
      <c r="C76" s="7" t="s">
        <v>1552</v>
      </c>
      <c r="D76" s="7" t="s">
        <v>1576</v>
      </c>
      <c r="E76" s="10">
        <v>2010</v>
      </c>
      <c r="F76" s="9">
        <v>2</v>
      </c>
      <c r="G76" s="8">
        <v>173.71</v>
      </c>
      <c r="I76" s="24"/>
      <c r="J76" s="24"/>
    </row>
    <row r="77" spans="1:13" ht="12.75" customHeight="1">
      <c r="A77" t="s">
        <v>670</v>
      </c>
      <c r="B77" t="s">
        <v>671</v>
      </c>
      <c r="C77" s="7" t="s">
        <v>1552</v>
      </c>
      <c r="D77" s="7" t="s">
        <v>1576</v>
      </c>
      <c r="E77" s="10">
        <v>2010</v>
      </c>
      <c r="F77" s="9">
        <v>3</v>
      </c>
      <c r="G77" s="8">
        <v>2803.68</v>
      </c>
      <c r="I77" s="24">
        <f>SUM(G73:G77)</f>
        <v>3393.48</v>
      </c>
      <c r="J77" s="24">
        <f>+I77/3</f>
        <v>1131.16</v>
      </c>
      <c r="K77" t="s">
        <v>2169</v>
      </c>
      <c r="L77" s="7" t="s">
        <v>1576</v>
      </c>
      <c r="M77" t="s">
        <v>2168</v>
      </c>
    </row>
    <row r="78" spans="1:10" ht="12.75" customHeight="1">
      <c r="A78" t="s">
        <v>1089</v>
      </c>
      <c r="B78" t="s">
        <v>1340</v>
      </c>
      <c r="C78" s="7" t="s">
        <v>1552</v>
      </c>
      <c r="D78" s="7" t="s">
        <v>1576</v>
      </c>
      <c r="E78" s="10">
        <v>2009</v>
      </c>
      <c r="F78" s="9">
        <v>4</v>
      </c>
      <c r="G78" s="8">
        <v>70.98</v>
      </c>
      <c r="I78" s="24"/>
      <c r="J78" s="24"/>
    </row>
    <row r="79" spans="1:10" ht="12.75" customHeight="1">
      <c r="A79" t="s">
        <v>860</v>
      </c>
      <c r="B79" t="s">
        <v>861</v>
      </c>
      <c r="C79" s="7" t="s">
        <v>1552</v>
      </c>
      <c r="D79" s="7" t="s">
        <v>1580</v>
      </c>
      <c r="E79" s="10">
        <v>2011</v>
      </c>
      <c r="F79" s="9">
        <v>4</v>
      </c>
      <c r="G79" s="8">
        <v>100</v>
      </c>
      <c r="I79" s="24"/>
      <c r="J79" s="24"/>
    </row>
    <row r="80" spans="1:10" ht="12.75" customHeight="1">
      <c r="A80" t="s">
        <v>2132</v>
      </c>
      <c r="B80" t="s">
        <v>1135</v>
      </c>
      <c r="C80" s="7" t="s">
        <v>1552</v>
      </c>
      <c r="D80" s="7" t="s">
        <v>1576</v>
      </c>
      <c r="E80" s="10">
        <v>2009</v>
      </c>
      <c r="F80" s="9">
        <v>5</v>
      </c>
      <c r="G80" s="8">
        <v>75</v>
      </c>
      <c r="I80" s="24"/>
      <c r="J80" s="24"/>
    </row>
    <row r="81" spans="1:10" ht="12.75" customHeight="1">
      <c r="A81" t="s">
        <v>2159</v>
      </c>
      <c r="B81" t="s">
        <v>1536</v>
      </c>
      <c r="C81" s="7" t="s">
        <v>1556</v>
      </c>
      <c r="D81" s="7" t="s">
        <v>1592</v>
      </c>
      <c r="E81" s="10">
        <v>2009</v>
      </c>
      <c r="F81" s="9">
        <v>5</v>
      </c>
      <c r="G81" s="8">
        <v>10</v>
      </c>
      <c r="I81" s="24"/>
      <c r="J81" s="24"/>
    </row>
    <row r="82" spans="1:10" ht="12.75" customHeight="1">
      <c r="A82" t="s">
        <v>2145</v>
      </c>
      <c r="B82" t="s">
        <v>968</v>
      </c>
      <c r="C82" s="7" t="s">
        <v>1552</v>
      </c>
      <c r="D82" s="7" t="s">
        <v>1580</v>
      </c>
      <c r="E82" s="10">
        <v>2011</v>
      </c>
      <c r="F82" s="9">
        <v>5</v>
      </c>
      <c r="G82" s="8">
        <v>400</v>
      </c>
      <c r="I82" s="24"/>
      <c r="J82" s="24"/>
    </row>
    <row r="83" spans="1:10" ht="12.75" customHeight="1">
      <c r="A83" t="s">
        <v>971</v>
      </c>
      <c r="B83" t="s">
        <v>972</v>
      </c>
      <c r="C83" s="7" t="s">
        <v>1552</v>
      </c>
      <c r="D83" s="7" t="s">
        <v>352</v>
      </c>
      <c r="E83" s="10">
        <v>2011</v>
      </c>
      <c r="F83" s="9">
        <v>5</v>
      </c>
      <c r="G83" s="8">
        <v>239.16</v>
      </c>
      <c r="I83" s="24"/>
      <c r="J83" s="24"/>
    </row>
    <row r="84" spans="1:10" ht="12.75" customHeight="1">
      <c r="A84" t="s">
        <v>2145</v>
      </c>
      <c r="B84" t="s">
        <v>1339</v>
      </c>
      <c r="C84" s="7" t="s">
        <v>1552</v>
      </c>
      <c r="D84" s="7" t="s">
        <v>1576</v>
      </c>
      <c r="E84" s="10">
        <v>2009</v>
      </c>
      <c r="F84" s="9">
        <v>6</v>
      </c>
      <c r="G84" s="8">
        <v>300</v>
      </c>
      <c r="I84" s="24"/>
      <c r="J84" s="24"/>
    </row>
    <row r="85" spans="1:10" ht="12.75" customHeight="1">
      <c r="A85" t="s">
        <v>1093</v>
      </c>
      <c r="B85" t="s">
        <v>1378</v>
      </c>
      <c r="C85" s="7" t="s">
        <v>1552</v>
      </c>
      <c r="D85" s="7" t="s">
        <v>1576</v>
      </c>
      <c r="E85" s="10">
        <v>2009</v>
      </c>
      <c r="F85" s="9">
        <v>6</v>
      </c>
      <c r="G85" s="8">
        <v>1300</v>
      </c>
      <c r="I85" s="24"/>
      <c r="J85" s="24"/>
    </row>
    <row r="86" spans="1:10" ht="12.75" customHeight="1">
      <c r="A86" t="s">
        <v>2019</v>
      </c>
      <c r="B86" t="s">
        <v>2020</v>
      </c>
      <c r="C86" s="7" t="s">
        <v>1552</v>
      </c>
      <c r="D86" s="7" t="s">
        <v>1576</v>
      </c>
      <c r="E86" s="10">
        <v>2010</v>
      </c>
      <c r="F86" s="9">
        <v>6</v>
      </c>
      <c r="G86" s="8">
        <v>57.34</v>
      </c>
      <c r="I86" s="24"/>
      <c r="J86" s="24"/>
    </row>
    <row r="87" spans="1:13" ht="12.75" customHeight="1">
      <c r="A87" t="s">
        <v>2056</v>
      </c>
      <c r="B87" t="s">
        <v>2057</v>
      </c>
      <c r="C87" s="7" t="s">
        <v>1552</v>
      </c>
      <c r="D87" s="7" t="s">
        <v>1576</v>
      </c>
      <c r="E87" s="10">
        <v>2010</v>
      </c>
      <c r="F87" s="9">
        <v>6</v>
      </c>
      <c r="G87" s="8">
        <v>378.44</v>
      </c>
      <c r="I87" s="24">
        <f>SUM(G78:G87)</f>
        <v>2930.92</v>
      </c>
      <c r="J87" s="24">
        <f>+I87/3</f>
        <v>976.9733333333334</v>
      </c>
      <c r="K87" t="s">
        <v>2170</v>
      </c>
      <c r="L87" s="7" t="s">
        <v>1576</v>
      </c>
      <c r="M87" t="s">
        <v>2168</v>
      </c>
    </row>
    <row r="88" spans="1:10" ht="15.75" customHeight="1">
      <c r="A88" t="s">
        <v>2159</v>
      </c>
      <c r="B88" t="s">
        <v>1537</v>
      </c>
      <c r="C88" s="7" t="s">
        <v>1554</v>
      </c>
      <c r="D88" s="7" t="s">
        <v>1578</v>
      </c>
      <c r="E88" s="10">
        <v>2009</v>
      </c>
      <c r="F88" s="9">
        <v>7</v>
      </c>
      <c r="G88" s="8">
        <v>25.69</v>
      </c>
      <c r="I88" s="24"/>
      <c r="J88" s="24"/>
    </row>
    <row r="89" spans="1:7" ht="15.75" customHeight="1">
      <c r="A89" t="s">
        <v>309</v>
      </c>
      <c r="B89" t="s">
        <v>310</v>
      </c>
      <c r="C89" s="7" t="s">
        <v>1552</v>
      </c>
      <c r="D89" s="7" t="s">
        <v>1576</v>
      </c>
      <c r="E89" s="10">
        <v>2010</v>
      </c>
      <c r="F89" s="9">
        <v>7</v>
      </c>
      <c r="G89" s="8">
        <v>195</v>
      </c>
    </row>
    <row r="90" spans="1:10" ht="15.75" customHeight="1">
      <c r="A90" t="s">
        <v>390</v>
      </c>
      <c r="B90" t="s">
        <v>391</v>
      </c>
      <c r="C90" s="7" t="s">
        <v>1552</v>
      </c>
      <c r="D90" s="7" t="s">
        <v>352</v>
      </c>
      <c r="E90" s="10">
        <v>2010</v>
      </c>
      <c r="F90" s="9">
        <v>7</v>
      </c>
      <c r="G90" s="8">
        <v>195.37</v>
      </c>
      <c r="H90" s="33"/>
      <c r="I90" s="38"/>
      <c r="J90" s="25"/>
    </row>
    <row r="91" spans="1:10" ht="15.75" customHeight="1">
      <c r="A91" t="s">
        <v>2145</v>
      </c>
      <c r="B91" t="s">
        <v>394</v>
      </c>
      <c r="C91" s="7" t="s">
        <v>1552</v>
      </c>
      <c r="D91" s="7" t="s">
        <v>1576</v>
      </c>
      <c r="E91" s="10">
        <v>2010</v>
      </c>
      <c r="F91" s="9">
        <v>7</v>
      </c>
      <c r="G91" s="8">
        <v>313.31</v>
      </c>
      <c r="H91" s="33"/>
      <c r="I91" s="38"/>
      <c r="J91" s="25"/>
    </row>
    <row r="92" spans="1:10" ht="15.75" customHeight="1">
      <c r="A92" t="s">
        <v>2159</v>
      </c>
      <c r="B92" t="s">
        <v>800</v>
      </c>
      <c r="C92" s="7" t="s">
        <v>1552</v>
      </c>
      <c r="D92" s="7" t="s">
        <v>1576</v>
      </c>
      <c r="E92" s="10">
        <v>2010</v>
      </c>
      <c r="F92" s="9">
        <v>7</v>
      </c>
      <c r="G92" s="8">
        <v>61.21</v>
      </c>
      <c r="H92" s="33"/>
      <c r="I92" s="38"/>
      <c r="J92" s="25"/>
    </row>
    <row r="93" spans="1:13" ht="15.75" customHeight="1">
      <c r="A93" t="s">
        <v>2159</v>
      </c>
      <c r="B93" t="s">
        <v>1538</v>
      </c>
      <c r="C93" s="7" t="s">
        <v>1556</v>
      </c>
      <c r="D93" s="7" t="s">
        <v>1581</v>
      </c>
      <c r="E93" s="10">
        <v>2009</v>
      </c>
      <c r="F93" s="9">
        <v>8</v>
      </c>
      <c r="G93" s="8">
        <v>20.56</v>
      </c>
      <c r="H93" s="33"/>
      <c r="I93" s="38">
        <f>SUM(G88:G93)</f>
        <v>811.14</v>
      </c>
      <c r="J93" s="25">
        <f>+I93/2</f>
        <v>405.57</v>
      </c>
      <c r="K93" t="s">
        <v>2171</v>
      </c>
      <c r="L93" s="7" t="s">
        <v>1576</v>
      </c>
      <c r="M93" t="s">
        <v>2168</v>
      </c>
    </row>
    <row r="94" spans="1:10" ht="15.75" customHeight="1">
      <c r="A94" s="11" t="s">
        <v>1063</v>
      </c>
      <c r="B94" s="11" t="s">
        <v>1110</v>
      </c>
      <c r="C94" s="12" t="s">
        <v>1554</v>
      </c>
      <c r="D94" s="12" t="s">
        <v>1578</v>
      </c>
      <c r="E94" s="13">
        <v>2009</v>
      </c>
      <c r="F94" s="14">
        <v>10</v>
      </c>
      <c r="G94" s="15">
        <v>705.88</v>
      </c>
      <c r="H94" s="33"/>
      <c r="I94" s="38"/>
      <c r="J94" s="25"/>
    </row>
    <row r="95" spans="1:10" ht="15.75" customHeight="1">
      <c r="A95" t="s">
        <v>2014</v>
      </c>
      <c r="B95" t="s">
        <v>2015</v>
      </c>
      <c r="C95" s="7" t="s">
        <v>1552</v>
      </c>
      <c r="D95" s="7" t="s">
        <v>1576</v>
      </c>
      <c r="E95" s="10">
        <v>2010</v>
      </c>
      <c r="F95" s="9">
        <v>10</v>
      </c>
      <c r="G95" s="8">
        <v>171.65</v>
      </c>
      <c r="H95" s="33"/>
      <c r="I95" s="38"/>
      <c r="J95" s="25"/>
    </row>
    <row r="96" spans="1:10" ht="15.75" customHeight="1">
      <c r="A96" t="s">
        <v>1067</v>
      </c>
      <c r="B96" t="s">
        <v>2081</v>
      </c>
      <c r="C96" s="7" t="s">
        <v>1552</v>
      </c>
      <c r="D96" s="7" t="s">
        <v>1576</v>
      </c>
      <c r="E96" s="10">
        <v>2010</v>
      </c>
      <c r="F96" s="9">
        <v>10</v>
      </c>
      <c r="G96" s="8">
        <v>575</v>
      </c>
      <c r="H96" s="33"/>
      <c r="I96" s="38"/>
      <c r="J96" s="25"/>
    </row>
    <row r="97" spans="1:10" ht="15.75" customHeight="1">
      <c r="A97" t="s">
        <v>1061</v>
      </c>
      <c r="B97">
        <v>0</v>
      </c>
      <c r="C97" s="7" t="s">
        <v>1552</v>
      </c>
      <c r="D97" s="7" t="s">
        <v>1576</v>
      </c>
      <c r="E97" s="10">
        <v>2009</v>
      </c>
      <c r="F97" s="9">
        <v>11</v>
      </c>
      <c r="G97" s="8">
        <v>165.01</v>
      </c>
      <c r="H97" s="33"/>
      <c r="I97" s="38"/>
      <c r="J97" s="25"/>
    </row>
    <row r="98" spans="1:10" ht="15.75" customHeight="1">
      <c r="A98" t="s">
        <v>1067</v>
      </c>
      <c r="B98" t="s">
        <v>1134</v>
      </c>
      <c r="C98" s="7" t="s">
        <v>1552</v>
      </c>
      <c r="D98" s="7" t="s">
        <v>1576</v>
      </c>
      <c r="E98" s="10">
        <v>2009</v>
      </c>
      <c r="F98" s="9">
        <v>11</v>
      </c>
      <c r="G98" s="8">
        <v>575</v>
      </c>
      <c r="H98" s="33"/>
      <c r="I98" s="38"/>
      <c r="J98" s="25"/>
    </row>
    <row r="99" spans="1:10" ht="15.75" customHeight="1">
      <c r="A99" t="s">
        <v>2140</v>
      </c>
      <c r="B99" t="s">
        <v>1307</v>
      </c>
      <c r="C99" s="7" t="s">
        <v>1552</v>
      </c>
      <c r="D99" s="7" t="s">
        <v>1593</v>
      </c>
      <c r="E99" s="10">
        <v>2009</v>
      </c>
      <c r="F99" s="9">
        <v>11</v>
      </c>
      <c r="G99" s="8">
        <v>75</v>
      </c>
      <c r="H99" s="33"/>
      <c r="I99" s="38"/>
      <c r="J99" s="25"/>
    </row>
    <row r="100" spans="1:10" s="33" customFormat="1" ht="15.75" customHeight="1">
      <c r="A100" t="s">
        <v>2151</v>
      </c>
      <c r="B100" t="s">
        <v>1413</v>
      </c>
      <c r="C100" s="7" t="s">
        <v>1552</v>
      </c>
      <c r="D100" s="7" t="s">
        <v>1576</v>
      </c>
      <c r="E100" s="10">
        <v>2009</v>
      </c>
      <c r="F100" s="9">
        <v>11</v>
      </c>
      <c r="G100" s="8">
        <v>193.8</v>
      </c>
      <c r="I100" s="38"/>
      <c r="J100" s="38"/>
    </row>
    <row r="101" spans="1:13" s="33" customFormat="1" ht="15.75" customHeight="1">
      <c r="A101" t="s">
        <v>2151</v>
      </c>
      <c r="B101" t="s">
        <v>611</v>
      </c>
      <c r="C101" s="7" t="s">
        <v>1552</v>
      </c>
      <c r="D101" s="7" t="s">
        <v>1576</v>
      </c>
      <c r="E101" s="10">
        <v>2010</v>
      </c>
      <c r="F101" s="9">
        <v>11</v>
      </c>
      <c r="G101" s="8">
        <v>233.49</v>
      </c>
      <c r="I101" s="38">
        <f>SUM(G94:G101)</f>
        <v>2694.83</v>
      </c>
      <c r="J101" s="38">
        <f>+I101/2</f>
        <v>1347.415</v>
      </c>
      <c r="K101" t="s">
        <v>2172</v>
      </c>
      <c r="L101" s="7" t="s">
        <v>1576</v>
      </c>
      <c r="M101" t="s">
        <v>2168</v>
      </c>
    </row>
    <row r="102" spans="1:10" s="33" customFormat="1" ht="15.75" customHeight="1">
      <c r="A102"/>
      <c r="B102"/>
      <c r="C102" s="7"/>
      <c r="D102" s="7"/>
      <c r="E102" s="10"/>
      <c r="F102" s="9"/>
      <c r="G102" s="8"/>
      <c r="I102" s="38"/>
      <c r="J102" s="38"/>
    </row>
    <row r="103" spans="1:10" s="33" customFormat="1" ht="15.75" customHeight="1">
      <c r="A103"/>
      <c r="B103"/>
      <c r="C103" s="7"/>
      <c r="D103" s="7"/>
      <c r="E103" s="10"/>
      <c r="F103" s="9"/>
      <c r="G103" s="8"/>
      <c r="I103" s="38"/>
      <c r="J103" s="38"/>
    </row>
    <row r="104" spans="3:11" s="33" customFormat="1" ht="15.75" customHeight="1">
      <c r="C104" s="34"/>
      <c r="D104" s="34"/>
      <c r="E104" s="35"/>
      <c r="F104" s="36"/>
      <c r="G104" s="37"/>
      <c r="I104" s="25" t="s">
        <v>2164</v>
      </c>
      <c r="J104" s="25" t="s">
        <v>2165</v>
      </c>
      <c r="K104" t="s">
        <v>2166</v>
      </c>
    </row>
    <row r="105" spans="1:13" ht="15.75" customHeight="1">
      <c r="A105" t="s">
        <v>2129</v>
      </c>
      <c r="B105" t="s">
        <v>1111</v>
      </c>
      <c r="C105" s="7" t="s">
        <v>1555</v>
      </c>
      <c r="D105" s="7" t="s">
        <v>1579</v>
      </c>
      <c r="E105" s="10">
        <v>2009</v>
      </c>
      <c r="F105" s="9">
        <v>1</v>
      </c>
      <c r="G105" s="8">
        <v>34.01</v>
      </c>
      <c r="I105" s="24">
        <f>SUM(G105:G112)</f>
        <v>372.28</v>
      </c>
      <c r="J105" s="24">
        <f>+I105/3</f>
        <v>124.09333333333332</v>
      </c>
      <c r="K105" s="26" t="s">
        <v>2169</v>
      </c>
      <c r="L105" s="7" t="s">
        <v>1579</v>
      </c>
      <c r="M105" t="s">
        <v>2129</v>
      </c>
    </row>
    <row r="106" spans="1:10" ht="15.75" customHeight="1">
      <c r="A106" t="s">
        <v>2129</v>
      </c>
      <c r="B106" t="s">
        <v>2025</v>
      </c>
      <c r="C106" s="7" t="s">
        <v>1555</v>
      </c>
      <c r="D106" s="7" t="s">
        <v>1579</v>
      </c>
      <c r="E106" s="10">
        <v>2010</v>
      </c>
      <c r="F106" s="9">
        <v>1</v>
      </c>
      <c r="G106" s="8">
        <v>32.95</v>
      </c>
      <c r="I106" s="24"/>
      <c r="J106" s="24"/>
    </row>
    <row r="107" spans="1:10" ht="15.75" customHeight="1">
      <c r="A107" t="s">
        <v>2129</v>
      </c>
      <c r="B107" t="s">
        <v>1112</v>
      </c>
      <c r="C107" s="7" t="s">
        <v>1555</v>
      </c>
      <c r="D107" s="7" t="s">
        <v>1579</v>
      </c>
      <c r="E107" s="10">
        <v>2009</v>
      </c>
      <c r="F107" s="9">
        <v>2</v>
      </c>
      <c r="G107" s="8">
        <v>33.58</v>
      </c>
      <c r="I107" s="24"/>
      <c r="J107" s="24"/>
    </row>
    <row r="108" spans="1:10" ht="15.75" customHeight="1">
      <c r="A108" t="s">
        <v>2129</v>
      </c>
      <c r="B108" t="s">
        <v>831</v>
      </c>
      <c r="C108" s="7" t="s">
        <v>1555</v>
      </c>
      <c r="D108" s="7" t="s">
        <v>1579</v>
      </c>
      <c r="E108" s="10">
        <v>2011</v>
      </c>
      <c r="F108" s="9">
        <v>2</v>
      </c>
      <c r="G108" s="8">
        <v>67.99</v>
      </c>
      <c r="I108" s="24"/>
      <c r="J108" s="24"/>
    </row>
    <row r="109" spans="1:10" ht="15.75" customHeight="1">
      <c r="A109" t="s">
        <v>2129</v>
      </c>
      <c r="B109" t="s">
        <v>2031</v>
      </c>
      <c r="C109" s="7" t="s">
        <v>1555</v>
      </c>
      <c r="D109" s="7" t="s">
        <v>1579</v>
      </c>
      <c r="E109" s="10">
        <v>2010</v>
      </c>
      <c r="F109" s="9">
        <v>3</v>
      </c>
      <c r="G109" s="8">
        <v>33.03</v>
      </c>
      <c r="I109" s="24"/>
      <c r="J109" s="24"/>
    </row>
    <row r="110" spans="1:10" ht="15.75" customHeight="1">
      <c r="A110" t="s">
        <v>2129</v>
      </c>
      <c r="B110" t="s">
        <v>2028</v>
      </c>
      <c r="C110" s="7" t="s">
        <v>1555</v>
      </c>
      <c r="D110" s="7" t="s">
        <v>1579</v>
      </c>
      <c r="E110" s="10">
        <v>2010</v>
      </c>
      <c r="F110" s="9">
        <v>3</v>
      </c>
      <c r="G110" s="8">
        <v>33.09</v>
      </c>
      <c r="I110" s="24"/>
      <c r="J110" s="24"/>
    </row>
    <row r="111" spans="1:10" ht="15.75" customHeight="1">
      <c r="A111" t="s">
        <v>2129</v>
      </c>
      <c r="B111" t="s">
        <v>834</v>
      </c>
      <c r="C111" s="7" t="s">
        <v>1555</v>
      </c>
      <c r="D111" s="7" t="s">
        <v>1579</v>
      </c>
      <c r="E111" s="10">
        <v>2011</v>
      </c>
      <c r="F111" s="9">
        <v>3</v>
      </c>
      <c r="G111" s="8">
        <v>68.41</v>
      </c>
      <c r="I111" s="24"/>
      <c r="J111" s="24"/>
    </row>
    <row r="112" spans="1:10" ht="15.75" customHeight="1">
      <c r="A112" t="s">
        <v>2129</v>
      </c>
      <c r="B112" t="s">
        <v>837</v>
      </c>
      <c r="C112" s="7" t="s">
        <v>1555</v>
      </c>
      <c r="D112" s="7" t="s">
        <v>1579</v>
      </c>
      <c r="E112" s="10">
        <v>2011</v>
      </c>
      <c r="F112" s="9">
        <v>3</v>
      </c>
      <c r="G112" s="8">
        <v>69.22</v>
      </c>
      <c r="I112" s="24"/>
      <c r="J112" s="24"/>
    </row>
    <row r="113" spans="1:13" ht="15.75" customHeight="1">
      <c r="A113" t="s">
        <v>2129</v>
      </c>
      <c r="B113" t="s">
        <v>1114</v>
      </c>
      <c r="C113" s="7" t="s">
        <v>1555</v>
      </c>
      <c r="D113" s="12" t="s">
        <v>1579</v>
      </c>
      <c r="E113" s="10">
        <v>2009</v>
      </c>
      <c r="F113" s="9">
        <v>4</v>
      </c>
      <c r="G113" s="8">
        <v>32.06</v>
      </c>
      <c r="I113" s="24">
        <f>SUM(G113:G118)</f>
        <v>240.24</v>
      </c>
      <c r="J113" s="24">
        <f>+I113/3</f>
        <v>80.08</v>
      </c>
      <c r="K113" s="26" t="s">
        <v>2170</v>
      </c>
      <c r="L113" s="7" t="s">
        <v>1579</v>
      </c>
      <c r="M113" t="s">
        <v>2129</v>
      </c>
    </row>
    <row r="114" spans="1:10" ht="15.75" customHeight="1">
      <c r="A114" t="s">
        <v>2129</v>
      </c>
      <c r="B114" t="s">
        <v>2033</v>
      </c>
      <c r="C114" s="7" t="s">
        <v>1555</v>
      </c>
      <c r="D114" s="7" t="s">
        <v>1579</v>
      </c>
      <c r="E114" s="10">
        <v>2010</v>
      </c>
      <c r="F114" s="9">
        <v>4</v>
      </c>
      <c r="G114" s="8">
        <v>33.18</v>
      </c>
      <c r="I114" s="24"/>
      <c r="J114" s="24"/>
    </row>
    <row r="115" spans="1:10" ht="15.75" customHeight="1">
      <c r="A115" t="s">
        <v>2129</v>
      </c>
      <c r="B115" t="s">
        <v>839</v>
      </c>
      <c r="C115" s="7" t="s">
        <v>1555</v>
      </c>
      <c r="D115" s="7" t="s">
        <v>1579</v>
      </c>
      <c r="E115" s="10">
        <v>2011</v>
      </c>
      <c r="F115" s="9">
        <v>4</v>
      </c>
      <c r="G115" s="8">
        <v>69.88</v>
      </c>
      <c r="I115" s="24"/>
      <c r="J115" s="24"/>
    </row>
    <row r="116" spans="1:10" ht="15.75" customHeight="1">
      <c r="A116" t="s">
        <v>2129</v>
      </c>
      <c r="B116" t="s">
        <v>1115</v>
      </c>
      <c r="C116" s="7" t="s">
        <v>1555</v>
      </c>
      <c r="D116" s="7" t="s">
        <v>1579</v>
      </c>
      <c r="E116" s="10">
        <v>2009</v>
      </c>
      <c r="F116" s="9">
        <v>6</v>
      </c>
      <c r="G116" s="8">
        <v>1.4</v>
      </c>
      <c r="I116" s="24"/>
      <c r="J116" s="24"/>
    </row>
    <row r="117" spans="1:10" ht="15.75" customHeight="1">
      <c r="A117" t="s">
        <v>2129</v>
      </c>
      <c r="B117" t="s">
        <v>2036</v>
      </c>
      <c r="C117" s="7" t="s">
        <v>1555</v>
      </c>
      <c r="D117" s="7" t="s">
        <v>1579</v>
      </c>
      <c r="E117" s="10">
        <v>2010</v>
      </c>
      <c r="F117" s="9">
        <v>6</v>
      </c>
      <c r="G117" s="8">
        <v>33.36</v>
      </c>
      <c r="I117" s="24"/>
      <c r="J117" s="24"/>
    </row>
    <row r="118" spans="1:10" ht="15.75" customHeight="1">
      <c r="A118" t="s">
        <v>2129</v>
      </c>
      <c r="B118" t="s">
        <v>842</v>
      </c>
      <c r="C118" s="7" t="s">
        <v>1555</v>
      </c>
      <c r="D118" s="7" t="s">
        <v>1579</v>
      </c>
      <c r="E118" s="10">
        <v>2011</v>
      </c>
      <c r="F118" s="9">
        <v>6</v>
      </c>
      <c r="G118" s="8">
        <v>70.36</v>
      </c>
      <c r="I118" s="24"/>
      <c r="J118" s="24"/>
    </row>
    <row r="119" spans="1:13" ht="15.75" customHeight="1">
      <c r="A119" t="s">
        <v>2129</v>
      </c>
      <c r="B119" t="s">
        <v>1116</v>
      </c>
      <c r="C119" s="7" t="s">
        <v>1555</v>
      </c>
      <c r="D119" s="7" t="s">
        <v>1579</v>
      </c>
      <c r="E119" s="10">
        <v>2009</v>
      </c>
      <c r="F119" s="9">
        <v>7</v>
      </c>
      <c r="G119" s="8">
        <v>33.52</v>
      </c>
      <c r="I119" s="24">
        <f>SUM(G119:G125)</f>
        <v>333.62000000000006</v>
      </c>
      <c r="J119" s="24">
        <f>+I119/2</f>
        <v>166.81000000000003</v>
      </c>
      <c r="K119" s="26" t="s">
        <v>2171</v>
      </c>
      <c r="L119" s="7" t="s">
        <v>1579</v>
      </c>
      <c r="M119" t="s">
        <v>2129</v>
      </c>
    </row>
    <row r="120" spans="1:10" ht="15.75" customHeight="1">
      <c r="A120" t="s">
        <v>2129</v>
      </c>
      <c r="B120" t="s">
        <v>2038</v>
      </c>
      <c r="C120" s="7" t="s">
        <v>1555</v>
      </c>
      <c r="D120" s="7" t="s">
        <v>1579</v>
      </c>
      <c r="E120" s="10">
        <v>2010</v>
      </c>
      <c r="F120" s="9">
        <v>7</v>
      </c>
      <c r="G120" s="8">
        <v>33.74</v>
      </c>
      <c r="I120" s="24"/>
      <c r="J120" s="24"/>
    </row>
    <row r="121" spans="1:10" ht="15.75" customHeight="1">
      <c r="A121" t="s">
        <v>2129</v>
      </c>
      <c r="B121" t="s">
        <v>2040</v>
      </c>
      <c r="C121" s="7" t="s">
        <v>1555</v>
      </c>
      <c r="D121" s="7" t="s">
        <v>1579</v>
      </c>
      <c r="E121" s="10">
        <v>2010</v>
      </c>
      <c r="F121" s="9">
        <v>7</v>
      </c>
      <c r="G121" s="8">
        <v>67.14</v>
      </c>
      <c r="I121" s="24"/>
      <c r="J121" s="24"/>
    </row>
    <row r="122" spans="1:10" ht="15.75" customHeight="1">
      <c r="A122" t="s">
        <v>2129</v>
      </c>
      <c r="B122" t="s">
        <v>1117</v>
      </c>
      <c r="C122" s="7" t="s">
        <v>1555</v>
      </c>
      <c r="D122" s="7" t="s">
        <v>1579</v>
      </c>
      <c r="E122" s="10">
        <v>2009</v>
      </c>
      <c r="F122" s="9">
        <v>8</v>
      </c>
      <c r="G122" s="8">
        <v>32.71</v>
      </c>
      <c r="I122" s="24"/>
      <c r="J122" s="24"/>
    </row>
    <row r="123" spans="1:10" ht="15.75" customHeight="1">
      <c r="A123" t="s">
        <v>2129</v>
      </c>
      <c r="B123" t="s">
        <v>2042</v>
      </c>
      <c r="C123" s="7" t="s">
        <v>1555</v>
      </c>
      <c r="D123" s="7" t="s">
        <v>1579</v>
      </c>
      <c r="E123" s="10">
        <v>2010</v>
      </c>
      <c r="F123" s="9">
        <v>8</v>
      </c>
      <c r="G123" s="8">
        <v>66.92</v>
      </c>
      <c r="I123" s="24"/>
      <c r="J123" s="24"/>
    </row>
    <row r="124" spans="1:10" ht="15.75" customHeight="1">
      <c r="A124" t="s">
        <v>2129</v>
      </c>
      <c r="B124" t="s">
        <v>1118</v>
      </c>
      <c r="C124" s="7" t="s">
        <v>1555</v>
      </c>
      <c r="D124" s="7" t="s">
        <v>1579</v>
      </c>
      <c r="E124" s="10">
        <v>2009</v>
      </c>
      <c r="F124" s="9">
        <v>9</v>
      </c>
      <c r="G124" s="8">
        <v>32.67</v>
      </c>
      <c r="I124" s="24"/>
      <c r="J124" s="24"/>
    </row>
    <row r="125" spans="1:10" ht="15.75" customHeight="1">
      <c r="A125" t="s">
        <v>2129</v>
      </c>
      <c r="B125" t="s">
        <v>2045</v>
      </c>
      <c r="C125" s="7" t="s">
        <v>1555</v>
      </c>
      <c r="D125" s="7" t="s">
        <v>1579</v>
      </c>
      <c r="E125" s="10">
        <v>2010</v>
      </c>
      <c r="F125" s="9">
        <v>9</v>
      </c>
      <c r="G125" s="8">
        <v>66.92</v>
      </c>
      <c r="I125" s="24"/>
      <c r="J125" s="24"/>
    </row>
    <row r="126" spans="1:13" ht="15.75" customHeight="1">
      <c r="A126" t="s">
        <v>2129</v>
      </c>
      <c r="B126" t="s">
        <v>1119</v>
      </c>
      <c r="C126" s="7" t="s">
        <v>1555</v>
      </c>
      <c r="D126" s="7" t="s">
        <v>1579</v>
      </c>
      <c r="E126" s="10">
        <v>2009</v>
      </c>
      <c r="F126" s="9">
        <v>10</v>
      </c>
      <c r="G126" s="8">
        <v>32.85</v>
      </c>
      <c r="I126" s="24">
        <f>SUM(G126:G131)</f>
        <v>300.92999999999995</v>
      </c>
      <c r="J126" s="24">
        <f>+I126/2</f>
        <v>150.46499999999997</v>
      </c>
      <c r="K126" s="26" t="s">
        <v>2172</v>
      </c>
      <c r="L126" s="7" t="s">
        <v>1579</v>
      </c>
      <c r="M126" t="s">
        <v>2129</v>
      </c>
    </row>
    <row r="127" spans="1:10" ht="15.75" customHeight="1">
      <c r="A127" t="s">
        <v>2129</v>
      </c>
      <c r="B127" t="s">
        <v>2048</v>
      </c>
      <c r="C127" s="7" t="s">
        <v>1555</v>
      </c>
      <c r="D127" s="7" t="s">
        <v>1579</v>
      </c>
      <c r="E127" s="10">
        <v>2010</v>
      </c>
      <c r="F127" s="9">
        <v>11</v>
      </c>
      <c r="G127" s="8">
        <v>67.06</v>
      </c>
      <c r="I127" s="24"/>
      <c r="J127" s="24"/>
    </row>
    <row r="128" spans="1:10" ht="15.75" customHeight="1">
      <c r="A128" t="s">
        <v>2129</v>
      </c>
      <c r="B128" t="s">
        <v>1120</v>
      </c>
      <c r="C128" s="7" t="s">
        <v>1555</v>
      </c>
      <c r="D128" s="7" t="s">
        <v>1579</v>
      </c>
      <c r="E128" s="10">
        <v>2009</v>
      </c>
      <c r="F128" s="9">
        <v>12</v>
      </c>
      <c r="G128" s="8">
        <v>32.98</v>
      </c>
      <c r="I128" s="24"/>
      <c r="J128" s="24"/>
    </row>
    <row r="129" spans="1:10" ht="12.75">
      <c r="A129" t="s">
        <v>2129</v>
      </c>
      <c r="B129" t="s">
        <v>1121</v>
      </c>
      <c r="C129" s="7" t="s">
        <v>1555</v>
      </c>
      <c r="D129" s="7" t="s">
        <v>1579</v>
      </c>
      <c r="E129" s="10">
        <v>2009</v>
      </c>
      <c r="F129" s="9">
        <v>12</v>
      </c>
      <c r="G129" s="8">
        <v>32.98</v>
      </c>
      <c r="I129" s="24"/>
      <c r="J129" s="24"/>
    </row>
    <row r="130" spans="1:10" ht="12.75" customHeight="1">
      <c r="A130" t="s">
        <v>2129</v>
      </c>
      <c r="B130" t="s">
        <v>2051</v>
      </c>
      <c r="C130" s="7" t="s">
        <v>1555</v>
      </c>
      <c r="D130" s="7" t="s">
        <v>1579</v>
      </c>
      <c r="E130" s="10">
        <v>2010</v>
      </c>
      <c r="F130" s="9">
        <v>12</v>
      </c>
      <c r="G130" s="8">
        <v>67.37</v>
      </c>
      <c r="I130" s="24"/>
      <c r="J130" s="24"/>
    </row>
    <row r="131" spans="1:10" ht="12.75">
      <c r="A131" t="s">
        <v>2129</v>
      </c>
      <c r="B131" t="s">
        <v>2054</v>
      </c>
      <c r="C131" s="7" t="s">
        <v>1555</v>
      </c>
      <c r="D131" s="7" t="s">
        <v>1579</v>
      </c>
      <c r="E131" s="10">
        <v>2010</v>
      </c>
      <c r="F131" s="9">
        <v>12</v>
      </c>
      <c r="G131" s="8">
        <v>67.69</v>
      </c>
      <c r="I131" s="24"/>
      <c r="J131" s="24"/>
    </row>
    <row r="132" ht="12.75" customHeight="1">
      <c r="J132" s="24"/>
    </row>
    <row r="133" ht="12.75">
      <c r="J133" s="24"/>
    </row>
    <row r="135" spans="3:10" ht="12.75" customHeight="1">
      <c r="C135" s="7"/>
      <c r="D135" s="7"/>
      <c r="I135" s="24"/>
      <c r="J135" s="24"/>
    </row>
    <row r="136" spans="1:10" ht="12.75">
      <c r="A136" t="s">
        <v>2130</v>
      </c>
      <c r="B136" t="s">
        <v>1123</v>
      </c>
      <c r="C136" s="7" t="s">
        <v>1557</v>
      </c>
      <c r="D136" s="7" t="s">
        <v>1582</v>
      </c>
      <c r="E136" s="10">
        <v>2009</v>
      </c>
      <c r="F136" s="9">
        <v>1</v>
      </c>
      <c r="G136" s="15">
        <v>124.71</v>
      </c>
      <c r="I136" s="24"/>
      <c r="J136" s="24"/>
    </row>
    <row r="137" spans="1:10" ht="12.75" customHeight="1">
      <c r="A137" t="s">
        <v>2130</v>
      </c>
      <c r="B137" t="s">
        <v>2074</v>
      </c>
      <c r="C137" s="7" t="s">
        <v>1557</v>
      </c>
      <c r="D137" s="7" t="s">
        <v>1582</v>
      </c>
      <c r="E137" s="10">
        <v>2010</v>
      </c>
      <c r="F137" s="9">
        <v>1</v>
      </c>
      <c r="G137" s="15">
        <v>76.19</v>
      </c>
      <c r="I137" s="24"/>
      <c r="J137" s="24"/>
    </row>
    <row r="138" spans="1:10" ht="12.75">
      <c r="A138" t="s">
        <v>2130</v>
      </c>
      <c r="B138" t="s">
        <v>2061</v>
      </c>
      <c r="C138" s="7" t="s">
        <v>1557</v>
      </c>
      <c r="D138" s="7" t="s">
        <v>1582</v>
      </c>
      <c r="E138" s="10">
        <v>2010</v>
      </c>
      <c r="F138" s="9">
        <v>1</v>
      </c>
      <c r="G138" s="15">
        <v>92.36</v>
      </c>
      <c r="I138" s="24"/>
      <c r="J138" s="24"/>
    </row>
    <row r="139" spans="1:10" ht="12.75" customHeight="1">
      <c r="A139" t="s">
        <v>2130</v>
      </c>
      <c r="B139" t="s">
        <v>1124</v>
      </c>
      <c r="C139" s="7" t="s">
        <v>1557</v>
      </c>
      <c r="D139" s="7" t="s">
        <v>1582</v>
      </c>
      <c r="E139" s="10">
        <v>2009</v>
      </c>
      <c r="F139" s="9">
        <v>2</v>
      </c>
      <c r="G139" s="15">
        <v>34.58</v>
      </c>
      <c r="I139" s="24"/>
      <c r="J139" s="24"/>
    </row>
    <row r="140" spans="1:10" ht="12.75">
      <c r="A140" t="s">
        <v>2130</v>
      </c>
      <c r="B140" t="s">
        <v>849</v>
      </c>
      <c r="C140" s="7" t="s">
        <v>1557</v>
      </c>
      <c r="D140" s="7" t="s">
        <v>1582</v>
      </c>
      <c r="E140" s="10">
        <v>2011</v>
      </c>
      <c r="F140" s="9">
        <v>2</v>
      </c>
      <c r="G140" s="15">
        <v>102.34</v>
      </c>
      <c r="I140" s="24"/>
      <c r="J140" s="24"/>
    </row>
    <row r="141" spans="1:10" ht="12.75" customHeight="1">
      <c r="A141" t="s">
        <v>2130</v>
      </c>
      <c r="B141" t="s">
        <v>2062</v>
      </c>
      <c r="C141" s="7" t="s">
        <v>1557</v>
      </c>
      <c r="D141" s="7" t="s">
        <v>1582</v>
      </c>
      <c r="E141" s="10">
        <v>2010</v>
      </c>
      <c r="F141" s="9">
        <v>3</v>
      </c>
      <c r="G141" s="15">
        <v>89.19</v>
      </c>
      <c r="I141" s="25" t="s">
        <v>2164</v>
      </c>
      <c r="J141" s="25" t="s">
        <v>2165</v>
      </c>
    </row>
    <row r="142" spans="1:13" ht="12.75">
      <c r="A142" t="s">
        <v>2130</v>
      </c>
      <c r="B142" t="s">
        <v>850</v>
      </c>
      <c r="C142" s="7" t="s">
        <v>1557</v>
      </c>
      <c r="D142" s="7" t="s">
        <v>1582</v>
      </c>
      <c r="E142" s="10">
        <v>2011</v>
      </c>
      <c r="F142" s="9">
        <v>3</v>
      </c>
      <c r="G142" s="15">
        <v>94.51</v>
      </c>
      <c r="I142" s="24">
        <f>SUM(G136:G142)</f>
        <v>613.8799999999999</v>
      </c>
      <c r="J142" s="24">
        <f>+I142/3</f>
        <v>204.62666666666664</v>
      </c>
      <c r="K142" t="s">
        <v>2169</v>
      </c>
      <c r="L142" s="7" t="s">
        <v>1582</v>
      </c>
      <c r="M142" t="s">
        <v>2130</v>
      </c>
    </row>
    <row r="143" spans="3:10" ht="12.75">
      <c r="C143" s="7"/>
      <c r="D143" s="7"/>
      <c r="I143" s="24"/>
      <c r="J143" s="24"/>
    </row>
    <row r="144" spans="1:10" ht="12.75" customHeight="1">
      <c r="A144" t="s">
        <v>2130</v>
      </c>
      <c r="B144" t="s">
        <v>1126</v>
      </c>
      <c r="C144" s="7" t="s">
        <v>1557</v>
      </c>
      <c r="D144" s="7" t="s">
        <v>1582</v>
      </c>
      <c r="E144" s="10">
        <v>2009</v>
      </c>
      <c r="F144" s="9">
        <v>4</v>
      </c>
      <c r="G144" s="15">
        <v>16.92</v>
      </c>
      <c r="I144" s="24"/>
      <c r="J144" s="24"/>
    </row>
    <row r="145" spans="1:10" ht="12.75">
      <c r="A145" t="s">
        <v>2130</v>
      </c>
      <c r="B145" t="s">
        <v>1125</v>
      </c>
      <c r="C145" s="7" t="s">
        <v>1557</v>
      </c>
      <c r="D145" s="7" t="s">
        <v>1582</v>
      </c>
      <c r="E145" s="10">
        <v>2009</v>
      </c>
      <c r="F145" s="9">
        <v>4</v>
      </c>
      <c r="G145" s="15">
        <v>50.44</v>
      </c>
      <c r="I145" s="24"/>
      <c r="J145" s="24"/>
    </row>
    <row r="146" spans="1:10" ht="12.75" customHeight="1">
      <c r="A146" t="s">
        <v>2130</v>
      </c>
      <c r="B146" t="s">
        <v>2065</v>
      </c>
      <c r="C146" s="7" t="s">
        <v>1557</v>
      </c>
      <c r="D146" s="7" t="s">
        <v>1582</v>
      </c>
      <c r="E146" s="10">
        <v>2010</v>
      </c>
      <c r="F146" s="9">
        <v>4</v>
      </c>
      <c r="G146" s="15">
        <v>21.63</v>
      </c>
      <c r="I146" s="24"/>
      <c r="J146" s="24"/>
    </row>
    <row r="147" spans="1:10" ht="12.75" customHeight="1">
      <c r="A147" t="s">
        <v>2130</v>
      </c>
      <c r="B147" t="s">
        <v>2064</v>
      </c>
      <c r="C147" s="7" t="s">
        <v>1557</v>
      </c>
      <c r="D147" s="7" t="s">
        <v>1582</v>
      </c>
      <c r="E147" s="10">
        <v>2010</v>
      </c>
      <c r="F147" s="9">
        <v>4</v>
      </c>
      <c r="G147" s="15">
        <v>50.37</v>
      </c>
      <c r="I147" s="24"/>
      <c r="J147" s="24"/>
    </row>
    <row r="148" spans="1:10" ht="12.75">
      <c r="A148" t="s">
        <v>2130</v>
      </c>
      <c r="B148" t="s">
        <v>851</v>
      </c>
      <c r="C148" s="7" t="s">
        <v>1557</v>
      </c>
      <c r="D148" s="7" t="s">
        <v>1582</v>
      </c>
      <c r="E148" s="10">
        <v>2011</v>
      </c>
      <c r="F148" s="9">
        <v>4</v>
      </c>
      <c r="G148" s="15">
        <v>44.09</v>
      </c>
      <c r="I148" s="24"/>
      <c r="J148" s="24"/>
    </row>
    <row r="149" spans="1:10" ht="12.75" customHeight="1">
      <c r="A149" t="s">
        <v>2130</v>
      </c>
      <c r="B149" t="s">
        <v>2066</v>
      </c>
      <c r="C149" s="7" t="s">
        <v>1557</v>
      </c>
      <c r="D149" s="7" t="s">
        <v>1582</v>
      </c>
      <c r="E149" s="10">
        <v>2010</v>
      </c>
      <c r="F149" s="9">
        <v>5</v>
      </c>
      <c r="G149" s="15">
        <v>18.97</v>
      </c>
      <c r="I149" s="24"/>
      <c r="J149" s="24"/>
    </row>
    <row r="150" spans="1:10" ht="12.75">
      <c r="A150" t="s">
        <v>2130</v>
      </c>
      <c r="B150" t="s">
        <v>852</v>
      </c>
      <c r="C150" s="7" t="s">
        <v>1557</v>
      </c>
      <c r="D150" s="7" t="s">
        <v>1582</v>
      </c>
      <c r="E150" s="10">
        <v>2011</v>
      </c>
      <c r="F150" s="9">
        <v>5</v>
      </c>
      <c r="G150" s="15">
        <v>21.03</v>
      </c>
      <c r="I150" s="24"/>
      <c r="J150" s="24"/>
    </row>
    <row r="151" spans="1:10" ht="12.75" customHeight="1">
      <c r="A151" t="s">
        <v>2130</v>
      </c>
      <c r="B151" t="s">
        <v>1127</v>
      </c>
      <c r="C151" s="7" t="s">
        <v>1557</v>
      </c>
      <c r="D151" s="7" t="s">
        <v>1582</v>
      </c>
      <c r="E151" s="10">
        <v>2009</v>
      </c>
      <c r="F151" s="9">
        <v>6</v>
      </c>
      <c r="G151" s="15">
        <v>18.36</v>
      </c>
      <c r="I151" s="24"/>
      <c r="J151" s="24"/>
    </row>
    <row r="152" spans="1:10" ht="12.75">
      <c r="A152" t="s">
        <v>2130</v>
      </c>
      <c r="B152" t="s">
        <v>2068</v>
      </c>
      <c r="C152" s="7" t="s">
        <v>1557</v>
      </c>
      <c r="D152" s="7" t="s">
        <v>1582</v>
      </c>
      <c r="E152" s="10">
        <v>2010</v>
      </c>
      <c r="F152" s="9">
        <v>6</v>
      </c>
      <c r="G152" s="15">
        <v>20.14</v>
      </c>
      <c r="I152" s="24"/>
      <c r="J152" s="24"/>
    </row>
    <row r="153" spans="1:13" ht="12.75">
      <c r="A153" t="s">
        <v>2130</v>
      </c>
      <c r="B153" t="s">
        <v>854</v>
      </c>
      <c r="C153" s="7" t="s">
        <v>1557</v>
      </c>
      <c r="D153" s="7" t="s">
        <v>1582</v>
      </c>
      <c r="E153" s="10">
        <v>2011</v>
      </c>
      <c r="F153" s="9">
        <v>6</v>
      </c>
      <c r="G153" s="15">
        <v>25.75</v>
      </c>
      <c r="I153" s="24">
        <f>SUM(G144:G153)</f>
        <v>287.7</v>
      </c>
      <c r="J153" s="24">
        <f>+I153/3</f>
        <v>95.89999999999999</v>
      </c>
      <c r="K153" t="s">
        <v>2170</v>
      </c>
      <c r="L153" s="7" t="s">
        <v>1582</v>
      </c>
      <c r="M153" t="s">
        <v>2130</v>
      </c>
    </row>
    <row r="154" spans="3:10" ht="12.75">
      <c r="C154" s="7"/>
      <c r="D154" s="7"/>
      <c r="I154" s="24"/>
      <c r="J154" s="24"/>
    </row>
    <row r="155" spans="1:10" ht="12.75" customHeight="1">
      <c r="A155" t="s">
        <v>2130</v>
      </c>
      <c r="B155" t="s">
        <v>1128</v>
      </c>
      <c r="C155" s="7" t="s">
        <v>1557</v>
      </c>
      <c r="D155" s="7" t="s">
        <v>1582</v>
      </c>
      <c r="E155" s="10">
        <v>2009</v>
      </c>
      <c r="F155" s="9">
        <v>7</v>
      </c>
      <c r="G155" s="15">
        <v>19.02</v>
      </c>
      <c r="I155" s="24"/>
      <c r="J155" s="24"/>
    </row>
    <row r="156" spans="1:10" ht="12.75">
      <c r="A156" t="s">
        <v>2130</v>
      </c>
      <c r="B156" t="s">
        <v>2069</v>
      </c>
      <c r="C156" s="7" t="s">
        <v>1557</v>
      </c>
      <c r="D156" s="7" t="s">
        <v>1582</v>
      </c>
      <c r="E156" s="10">
        <v>2010</v>
      </c>
      <c r="F156" s="9">
        <v>7</v>
      </c>
      <c r="G156" s="15">
        <v>20.79</v>
      </c>
      <c r="I156" s="24"/>
      <c r="J156" s="24"/>
    </row>
    <row r="157" spans="1:10" ht="12.75" customHeight="1">
      <c r="A157" t="s">
        <v>2130</v>
      </c>
      <c r="B157" t="s">
        <v>1129</v>
      </c>
      <c r="C157" s="7" t="s">
        <v>1557</v>
      </c>
      <c r="D157" s="7" t="s">
        <v>1582</v>
      </c>
      <c r="E157" s="10">
        <v>2009</v>
      </c>
      <c r="F157" s="9">
        <v>8</v>
      </c>
      <c r="G157" s="15">
        <v>20.34</v>
      </c>
      <c r="I157" s="24"/>
      <c r="J157" s="24"/>
    </row>
    <row r="158" spans="1:10" ht="12.75">
      <c r="A158" t="s">
        <v>2130</v>
      </c>
      <c r="B158" t="s">
        <v>2070</v>
      </c>
      <c r="C158" s="7" t="s">
        <v>1557</v>
      </c>
      <c r="D158" s="7" t="s">
        <v>1582</v>
      </c>
      <c r="E158" s="10">
        <v>2010</v>
      </c>
      <c r="F158" s="9">
        <v>8</v>
      </c>
      <c r="G158" s="15">
        <v>22.52</v>
      </c>
      <c r="I158" s="24"/>
      <c r="J158" s="24"/>
    </row>
    <row r="159" spans="1:10" ht="12.75" customHeight="1">
      <c r="A159" t="s">
        <v>2130</v>
      </c>
      <c r="B159" t="s">
        <v>1131</v>
      </c>
      <c r="C159" s="7" t="s">
        <v>1557</v>
      </c>
      <c r="D159" s="7" t="s">
        <v>1582</v>
      </c>
      <c r="E159" s="10">
        <v>2009</v>
      </c>
      <c r="F159" s="9">
        <v>9</v>
      </c>
      <c r="G159" s="15">
        <v>15.94</v>
      </c>
      <c r="I159" s="24"/>
      <c r="J159" s="24"/>
    </row>
    <row r="160" spans="1:13" ht="12.75">
      <c r="A160" t="s">
        <v>2130</v>
      </c>
      <c r="B160" t="s">
        <v>1130</v>
      </c>
      <c r="C160" s="7" t="s">
        <v>1557</v>
      </c>
      <c r="D160" s="7" t="s">
        <v>1582</v>
      </c>
      <c r="E160" s="10">
        <v>2009</v>
      </c>
      <c r="F160" s="9">
        <v>9</v>
      </c>
      <c r="G160" s="15">
        <v>23.51</v>
      </c>
      <c r="I160" s="24">
        <f>SUM(G155:G160)</f>
        <v>122.12</v>
      </c>
      <c r="J160" s="24">
        <f>+I160/2</f>
        <v>61.06</v>
      </c>
      <c r="K160" t="s">
        <v>2171</v>
      </c>
      <c r="L160" s="7" t="s">
        <v>1582</v>
      </c>
      <c r="M160" t="s">
        <v>2130</v>
      </c>
    </row>
    <row r="161" spans="3:10" ht="12.75">
      <c r="C161" s="7"/>
      <c r="D161" s="7"/>
      <c r="I161" s="24"/>
      <c r="J161" s="24"/>
    </row>
    <row r="162" spans="1:10" ht="12.75" customHeight="1">
      <c r="A162" t="s">
        <v>2130</v>
      </c>
      <c r="B162" t="s">
        <v>1132</v>
      </c>
      <c r="C162" s="7" t="s">
        <v>1557</v>
      </c>
      <c r="D162" s="7" t="s">
        <v>1582</v>
      </c>
      <c r="E162" s="10">
        <v>2009</v>
      </c>
      <c r="F162" s="9">
        <v>10</v>
      </c>
      <c r="G162" s="15">
        <v>29</v>
      </c>
      <c r="I162" s="24"/>
      <c r="J162" s="24"/>
    </row>
    <row r="163" spans="1:10" ht="12.75">
      <c r="A163" t="s">
        <v>2130</v>
      </c>
      <c r="B163" t="s">
        <v>2071</v>
      </c>
      <c r="C163" s="7" t="s">
        <v>1557</v>
      </c>
      <c r="D163" s="7" t="s">
        <v>1582</v>
      </c>
      <c r="E163" s="10">
        <v>2010</v>
      </c>
      <c r="F163" s="9">
        <v>10</v>
      </c>
      <c r="G163" s="15">
        <v>4.48</v>
      </c>
      <c r="I163" s="24"/>
      <c r="J163" s="24"/>
    </row>
    <row r="164" spans="1:10" ht="12.75" customHeight="1">
      <c r="A164" t="s">
        <v>2130</v>
      </c>
      <c r="B164" t="s">
        <v>2072</v>
      </c>
      <c r="C164" s="7" t="s">
        <v>1557</v>
      </c>
      <c r="D164" s="7" t="s">
        <v>1582</v>
      </c>
      <c r="E164" s="10">
        <v>2010</v>
      </c>
      <c r="F164" s="9">
        <v>11</v>
      </c>
      <c r="G164" s="15">
        <v>13.98</v>
      </c>
      <c r="I164" s="24"/>
      <c r="J164" s="24"/>
    </row>
    <row r="165" spans="1:10" ht="12.75">
      <c r="A165" t="s">
        <v>2130</v>
      </c>
      <c r="B165" t="s">
        <v>1133</v>
      </c>
      <c r="C165" s="7" t="s">
        <v>1557</v>
      </c>
      <c r="D165" s="7" t="s">
        <v>1582</v>
      </c>
      <c r="E165" s="10">
        <v>2009</v>
      </c>
      <c r="F165" s="9">
        <v>12</v>
      </c>
      <c r="G165" s="15">
        <v>24.7</v>
      </c>
      <c r="I165" s="24"/>
      <c r="J165" s="24"/>
    </row>
    <row r="166" spans="1:10" ht="12.75" customHeight="1">
      <c r="A166" t="s">
        <v>2130</v>
      </c>
      <c r="B166" t="s">
        <v>2073</v>
      </c>
      <c r="C166" s="7" t="s">
        <v>1557</v>
      </c>
      <c r="D166" s="7" t="s">
        <v>1582</v>
      </c>
      <c r="E166" s="10">
        <v>2010</v>
      </c>
      <c r="F166" s="9">
        <v>12</v>
      </c>
      <c r="G166" s="15">
        <v>34.53</v>
      </c>
      <c r="I166" s="24"/>
      <c r="J166" s="24"/>
    </row>
    <row r="167" spans="1:13" ht="12.75">
      <c r="A167" t="s">
        <v>2130</v>
      </c>
      <c r="B167" t="s">
        <v>2075</v>
      </c>
      <c r="C167" s="7" t="s">
        <v>1557</v>
      </c>
      <c r="D167" s="7" t="s">
        <v>1582</v>
      </c>
      <c r="E167" s="10">
        <v>2010</v>
      </c>
      <c r="F167" s="9">
        <v>12</v>
      </c>
      <c r="G167" s="15">
        <v>118.21</v>
      </c>
      <c r="I167" s="24">
        <f>SUM(G162:G167)</f>
        <v>224.9</v>
      </c>
      <c r="J167" s="24">
        <f>+I167/2</f>
        <v>112.45</v>
      </c>
      <c r="K167" t="s">
        <v>2172</v>
      </c>
      <c r="L167" s="7" t="s">
        <v>1582</v>
      </c>
      <c r="M167" t="s">
        <v>2130</v>
      </c>
    </row>
    <row r="168" spans="3:10" ht="12.75">
      <c r="C168" s="7"/>
      <c r="D168" s="7"/>
      <c r="I168" s="24"/>
      <c r="J168" s="24"/>
    </row>
    <row r="169" spans="9:10" ht="12.75">
      <c r="I169" s="24"/>
      <c r="J169" s="24"/>
    </row>
    <row r="170" spans="3:10" ht="12.75">
      <c r="C170" s="7"/>
      <c r="D170" s="7"/>
      <c r="I170" s="24"/>
      <c r="J170" s="24"/>
    </row>
    <row r="171" spans="1:10" ht="13.5" customHeight="1">
      <c r="A171" t="s">
        <v>2134</v>
      </c>
      <c r="B171" t="s">
        <v>1210</v>
      </c>
      <c r="C171" s="7" t="s">
        <v>1559</v>
      </c>
      <c r="D171" s="7" t="s">
        <v>1585</v>
      </c>
      <c r="E171" s="10">
        <v>2009</v>
      </c>
      <c r="F171" s="9">
        <v>1</v>
      </c>
      <c r="G171" s="8">
        <v>14.73</v>
      </c>
      <c r="I171" s="24"/>
      <c r="J171" s="24"/>
    </row>
    <row r="172" spans="1:10" ht="12.75">
      <c r="A172" t="s">
        <v>2134</v>
      </c>
      <c r="B172" t="s">
        <v>1162</v>
      </c>
      <c r="C172" s="7" t="s">
        <v>1559</v>
      </c>
      <c r="D172" s="7" t="s">
        <v>1585</v>
      </c>
      <c r="E172" s="10">
        <v>2009</v>
      </c>
      <c r="F172" s="9">
        <v>1</v>
      </c>
      <c r="G172" s="8">
        <v>15.83</v>
      </c>
      <c r="I172" s="24"/>
      <c r="J172" s="24"/>
    </row>
    <row r="173" spans="1:10" ht="12.75" customHeight="1">
      <c r="A173" t="s">
        <v>2134</v>
      </c>
      <c r="B173" t="s">
        <v>1174</v>
      </c>
      <c r="C173" s="7" t="s">
        <v>1559</v>
      </c>
      <c r="D173" s="7" t="s">
        <v>1585</v>
      </c>
      <c r="E173" s="10">
        <v>2009</v>
      </c>
      <c r="F173" s="9">
        <v>1</v>
      </c>
      <c r="G173" s="8">
        <v>39.03</v>
      </c>
      <c r="I173" s="24"/>
      <c r="J173" s="24"/>
    </row>
    <row r="174" spans="1:10" ht="12.75">
      <c r="A174" t="s">
        <v>2134</v>
      </c>
      <c r="B174" t="s">
        <v>1246</v>
      </c>
      <c r="C174" s="7" t="s">
        <v>1559</v>
      </c>
      <c r="D174" s="7" t="s">
        <v>1585</v>
      </c>
      <c r="E174" s="10">
        <v>2009</v>
      </c>
      <c r="F174" s="9">
        <v>1</v>
      </c>
      <c r="G174" s="8">
        <v>64.79</v>
      </c>
      <c r="I174" s="24"/>
      <c r="J174" s="24"/>
    </row>
    <row r="175" spans="1:10" ht="12.75" customHeight="1">
      <c r="A175" t="s">
        <v>2134</v>
      </c>
      <c r="B175" t="s">
        <v>1222</v>
      </c>
      <c r="C175" s="7" t="s">
        <v>1559</v>
      </c>
      <c r="D175" s="7" t="s">
        <v>1585</v>
      </c>
      <c r="E175" s="10">
        <v>2009</v>
      </c>
      <c r="F175" s="9">
        <v>1</v>
      </c>
      <c r="G175" s="8">
        <v>75.51</v>
      </c>
      <c r="I175" s="24"/>
      <c r="J175" s="24"/>
    </row>
    <row r="176" spans="1:10" ht="12.75">
      <c r="A176" t="s">
        <v>2134</v>
      </c>
      <c r="B176" t="s">
        <v>1198</v>
      </c>
      <c r="C176" s="7" t="s">
        <v>1559</v>
      </c>
      <c r="D176" s="7" t="s">
        <v>1585</v>
      </c>
      <c r="E176" s="10">
        <v>2009</v>
      </c>
      <c r="F176" s="9">
        <v>1</v>
      </c>
      <c r="G176" s="8">
        <v>79.49</v>
      </c>
      <c r="I176" s="24"/>
      <c r="J176" s="24"/>
    </row>
    <row r="177" spans="1:10" ht="12.75" customHeight="1">
      <c r="A177" t="s">
        <v>2134</v>
      </c>
      <c r="B177" t="s">
        <v>1186</v>
      </c>
      <c r="C177" s="7" t="s">
        <v>1559</v>
      </c>
      <c r="D177" s="7" t="s">
        <v>1585</v>
      </c>
      <c r="E177" s="10">
        <v>2009</v>
      </c>
      <c r="F177" s="9">
        <v>1</v>
      </c>
      <c r="G177" s="8">
        <v>209.6</v>
      </c>
      <c r="I177" s="24"/>
      <c r="J177" s="24"/>
    </row>
    <row r="178" spans="1:10" ht="12.75">
      <c r="A178" t="s">
        <v>2134</v>
      </c>
      <c r="B178" t="s">
        <v>1234</v>
      </c>
      <c r="C178" s="7" t="s">
        <v>1559</v>
      </c>
      <c r="D178" s="7" t="s">
        <v>1585</v>
      </c>
      <c r="E178" s="10">
        <v>2009</v>
      </c>
      <c r="F178" s="9">
        <v>1</v>
      </c>
      <c r="G178" s="8">
        <v>234.04</v>
      </c>
      <c r="I178" s="24"/>
      <c r="J178" s="24"/>
    </row>
    <row r="179" spans="1:10" ht="12.75" customHeight="1">
      <c r="A179" t="s">
        <v>2134</v>
      </c>
      <c r="B179" t="s">
        <v>1258</v>
      </c>
      <c r="C179" s="7" t="s">
        <v>1559</v>
      </c>
      <c r="D179" s="7" t="s">
        <v>1584</v>
      </c>
      <c r="E179" s="10">
        <v>2009</v>
      </c>
      <c r="F179" s="9">
        <v>1</v>
      </c>
      <c r="G179" s="8">
        <v>26.15</v>
      </c>
      <c r="I179" s="24"/>
      <c r="J179" s="24"/>
    </row>
    <row r="180" spans="1:10" ht="12.75">
      <c r="A180" t="s">
        <v>2134</v>
      </c>
      <c r="B180" t="s">
        <v>1259</v>
      </c>
      <c r="C180" s="7" t="s">
        <v>1559</v>
      </c>
      <c r="D180" s="7" t="s">
        <v>1584</v>
      </c>
      <c r="E180" s="10">
        <v>2009</v>
      </c>
      <c r="F180" s="9">
        <v>1</v>
      </c>
      <c r="G180" s="8">
        <v>43.47</v>
      </c>
      <c r="I180" s="24"/>
      <c r="J180" s="24"/>
    </row>
    <row r="181" spans="1:10" ht="12.75" customHeight="1">
      <c r="A181" t="s">
        <v>2134</v>
      </c>
      <c r="B181" t="s">
        <v>1138</v>
      </c>
      <c r="C181" s="7" t="s">
        <v>1559</v>
      </c>
      <c r="D181" s="7" t="s">
        <v>1584</v>
      </c>
      <c r="E181" s="10">
        <v>2009</v>
      </c>
      <c r="F181" s="9">
        <v>1</v>
      </c>
      <c r="G181" s="8">
        <v>248.94</v>
      </c>
      <c r="I181" s="24"/>
      <c r="J181" s="24"/>
    </row>
    <row r="182" spans="1:10" ht="12.75">
      <c r="A182" t="s">
        <v>2134</v>
      </c>
      <c r="B182" t="s">
        <v>1150</v>
      </c>
      <c r="C182" s="7" t="s">
        <v>1559</v>
      </c>
      <c r="D182" s="7" t="s">
        <v>1584</v>
      </c>
      <c r="E182" s="10">
        <v>2009</v>
      </c>
      <c r="F182" s="9">
        <v>1</v>
      </c>
      <c r="G182" s="8">
        <v>386.51</v>
      </c>
      <c r="I182" s="24"/>
      <c r="J182" s="24"/>
    </row>
    <row r="183" spans="1:10" ht="12.75" customHeight="1">
      <c r="A183" t="s">
        <v>2134</v>
      </c>
      <c r="B183" t="s">
        <v>233</v>
      </c>
      <c r="C183" s="7" t="s">
        <v>1559</v>
      </c>
      <c r="D183" s="7" t="s">
        <v>2094</v>
      </c>
      <c r="E183" s="10">
        <v>2010</v>
      </c>
      <c r="F183" s="9">
        <v>1</v>
      </c>
      <c r="G183" s="8">
        <v>10.27</v>
      </c>
      <c r="I183" s="24"/>
      <c r="J183" s="24"/>
    </row>
    <row r="184" spans="1:10" ht="12.75">
      <c r="A184" t="s">
        <v>2134</v>
      </c>
      <c r="B184" t="s">
        <v>186</v>
      </c>
      <c r="C184" s="7" t="s">
        <v>1559</v>
      </c>
      <c r="D184" s="7" t="s">
        <v>2094</v>
      </c>
      <c r="E184" s="10">
        <v>2010</v>
      </c>
      <c r="F184" s="9">
        <v>1</v>
      </c>
      <c r="G184" s="8">
        <v>14.73</v>
      </c>
      <c r="I184" s="24"/>
      <c r="J184" s="24"/>
    </row>
    <row r="185" spans="1:10" ht="12.75" customHeight="1">
      <c r="A185" t="s">
        <v>2134</v>
      </c>
      <c r="B185" t="s">
        <v>187</v>
      </c>
      <c r="C185" s="7" t="s">
        <v>1559</v>
      </c>
      <c r="D185" s="7" t="s">
        <v>2094</v>
      </c>
      <c r="E185" s="10">
        <v>2010</v>
      </c>
      <c r="F185" s="9">
        <v>1</v>
      </c>
      <c r="G185" s="8">
        <v>14.76</v>
      </c>
      <c r="I185" s="24"/>
      <c r="J185" s="24"/>
    </row>
    <row r="186" spans="1:10" ht="12.75">
      <c r="A186" t="s">
        <v>2134</v>
      </c>
      <c r="B186" t="s">
        <v>138</v>
      </c>
      <c r="C186" s="7" t="s">
        <v>1559</v>
      </c>
      <c r="D186" s="7" t="s">
        <v>2094</v>
      </c>
      <c r="E186" s="10">
        <v>2010</v>
      </c>
      <c r="F186" s="9">
        <v>1</v>
      </c>
      <c r="G186" s="8">
        <v>15.83</v>
      </c>
      <c r="I186" s="24"/>
      <c r="J186" s="24"/>
    </row>
    <row r="187" spans="1:10" ht="12.75" customHeight="1">
      <c r="A187" t="s">
        <v>2134</v>
      </c>
      <c r="B187" t="s">
        <v>150</v>
      </c>
      <c r="C187" s="7" t="s">
        <v>1559</v>
      </c>
      <c r="D187" s="7" t="s">
        <v>2094</v>
      </c>
      <c r="E187" s="10">
        <v>2010</v>
      </c>
      <c r="F187" s="9">
        <v>1</v>
      </c>
      <c r="G187" s="8">
        <v>15.83</v>
      </c>
      <c r="I187" s="24"/>
      <c r="J187" s="24"/>
    </row>
    <row r="188" spans="1:10" ht="12.75">
      <c r="A188" t="s">
        <v>2134</v>
      </c>
      <c r="B188" t="s">
        <v>210</v>
      </c>
      <c r="C188" s="7" t="s">
        <v>1559</v>
      </c>
      <c r="D188" s="7" t="s">
        <v>2094</v>
      </c>
      <c r="E188" s="10">
        <v>2010</v>
      </c>
      <c r="F188" s="9">
        <v>1</v>
      </c>
      <c r="G188" s="8">
        <v>15.83</v>
      </c>
      <c r="I188" s="24"/>
      <c r="J188" s="24"/>
    </row>
    <row r="189" spans="1:10" ht="12.75" customHeight="1">
      <c r="A189" t="s">
        <v>2134</v>
      </c>
      <c r="B189" t="s">
        <v>139</v>
      </c>
      <c r="C189" s="7" t="s">
        <v>1559</v>
      </c>
      <c r="D189" s="7" t="s">
        <v>2094</v>
      </c>
      <c r="E189" s="10">
        <v>2010</v>
      </c>
      <c r="F189" s="9">
        <v>1</v>
      </c>
      <c r="G189" s="8">
        <v>15.87</v>
      </c>
      <c r="I189" s="24"/>
      <c r="J189" s="24"/>
    </row>
    <row r="190" spans="1:10" ht="12.75" customHeight="1">
      <c r="A190" t="s">
        <v>2134</v>
      </c>
      <c r="B190" t="s">
        <v>151</v>
      </c>
      <c r="C190" s="7" t="s">
        <v>1559</v>
      </c>
      <c r="D190" s="7" t="s">
        <v>2094</v>
      </c>
      <c r="E190" s="10">
        <v>2010</v>
      </c>
      <c r="F190" s="9">
        <v>1</v>
      </c>
      <c r="G190" s="8">
        <v>15.87</v>
      </c>
      <c r="I190" s="24"/>
      <c r="J190" s="24"/>
    </row>
    <row r="191" spans="1:10" ht="12.75">
      <c r="A191" t="s">
        <v>2134</v>
      </c>
      <c r="B191" t="s">
        <v>211</v>
      </c>
      <c r="C191" s="7" t="s">
        <v>1559</v>
      </c>
      <c r="D191" s="7" t="s">
        <v>2094</v>
      </c>
      <c r="E191" s="10">
        <v>2010</v>
      </c>
      <c r="F191" s="9">
        <v>1</v>
      </c>
      <c r="G191" s="8">
        <v>15.87</v>
      </c>
      <c r="I191" s="24"/>
      <c r="J191" s="24"/>
    </row>
    <row r="192" spans="1:10" ht="12.75" customHeight="1">
      <c r="A192" t="s">
        <v>2134</v>
      </c>
      <c r="B192" t="s">
        <v>174</v>
      </c>
      <c r="C192" s="7" t="s">
        <v>1559</v>
      </c>
      <c r="D192" s="7" t="s">
        <v>2094</v>
      </c>
      <c r="E192" s="10">
        <v>2010</v>
      </c>
      <c r="F192" s="9">
        <v>1</v>
      </c>
      <c r="G192" s="8">
        <v>24.75</v>
      </c>
      <c r="I192" s="24"/>
      <c r="J192" s="24"/>
    </row>
    <row r="193" spans="1:10" ht="12.75">
      <c r="A193" t="s">
        <v>2134</v>
      </c>
      <c r="B193" t="s">
        <v>162</v>
      </c>
      <c r="C193" s="7" t="s">
        <v>1559</v>
      </c>
      <c r="D193" s="7" t="s">
        <v>2094</v>
      </c>
      <c r="E193" s="10">
        <v>2010</v>
      </c>
      <c r="F193" s="9">
        <v>1</v>
      </c>
      <c r="G193" s="8">
        <v>25.11</v>
      </c>
      <c r="I193" s="24"/>
      <c r="J193" s="24"/>
    </row>
    <row r="194" spans="1:10" ht="12.75" customHeight="1">
      <c r="A194" t="s">
        <v>2134</v>
      </c>
      <c r="B194" t="s">
        <v>163</v>
      </c>
      <c r="C194" s="7" t="s">
        <v>1559</v>
      </c>
      <c r="D194" s="7" t="s">
        <v>2094</v>
      </c>
      <c r="E194" s="10">
        <v>2010</v>
      </c>
      <c r="F194" s="9">
        <v>1</v>
      </c>
      <c r="G194" s="8">
        <v>25.18</v>
      </c>
      <c r="I194" s="24"/>
      <c r="J194" s="24"/>
    </row>
    <row r="195" spans="1:10" ht="12.75" customHeight="1">
      <c r="A195" t="s">
        <v>2134</v>
      </c>
      <c r="B195" t="s">
        <v>198</v>
      </c>
      <c r="C195" s="7" t="s">
        <v>1559</v>
      </c>
      <c r="D195" s="7" t="s">
        <v>2094</v>
      </c>
      <c r="E195" s="10">
        <v>2010</v>
      </c>
      <c r="F195" s="9">
        <v>1</v>
      </c>
      <c r="G195" s="8">
        <v>36.23</v>
      </c>
      <c r="I195" s="24"/>
      <c r="J195" s="24"/>
    </row>
    <row r="196" spans="1:10" ht="12.75">
      <c r="A196" t="s">
        <v>2134</v>
      </c>
      <c r="B196" t="s">
        <v>175</v>
      </c>
      <c r="C196" s="7" t="s">
        <v>1559</v>
      </c>
      <c r="D196" s="7" t="s">
        <v>2094</v>
      </c>
      <c r="E196" s="10">
        <v>2010</v>
      </c>
      <c r="F196" s="9">
        <v>1</v>
      </c>
      <c r="G196" s="8">
        <v>41.81</v>
      </c>
      <c r="I196" s="24"/>
      <c r="J196" s="24"/>
    </row>
    <row r="197" spans="1:10" ht="12.75" customHeight="1">
      <c r="A197" t="s">
        <v>2134</v>
      </c>
      <c r="B197" t="s">
        <v>222</v>
      </c>
      <c r="C197" s="7" t="s">
        <v>1559</v>
      </c>
      <c r="D197" s="7" t="s">
        <v>2094</v>
      </c>
      <c r="E197" s="10">
        <v>2010</v>
      </c>
      <c r="F197" s="9">
        <v>1</v>
      </c>
      <c r="G197" s="8">
        <v>59.56</v>
      </c>
      <c r="I197" s="24"/>
      <c r="J197" s="24"/>
    </row>
    <row r="198" spans="1:10" ht="12.75" customHeight="1">
      <c r="A198" t="s">
        <v>2134</v>
      </c>
      <c r="B198" t="s">
        <v>2118</v>
      </c>
      <c r="C198" s="7" t="s">
        <v>1559</v>
      </c>
      <c r="D198" s="7" t="s">
        <v>2094</v>
      </c>
      <c r="E198" s="10">
        <v>2010</v>
      </c>
      <c r="F198" s="9">
        <v>1</v>
      </c>
      <c r="G198" s="8">
        <v>65.57</v>
      </c>
      <c r="I198" s="24"/>
      <c r="J198" s="24"/>
    </row>
    <row r="199" spans="1:10" ht="12.75">
      <c r="A199" t="s">
        <v>2134</v>
      </c>
      <c r="B199" t="s">
        <v>2119</v>
      </c>
      <c r="C199" s="7" t="s">
        <v>1559</v>
      </c>
      <c r="D199" s="7" t="s">
        <v>2094</v>
      </c>
      <c r="E199" s="10">
        <v>2010</v>
      </c>
      <c r="F199" s="9">
        <v>1</v>
      </c>
      <c r="G199" s="8">
        <v>65.74</v>
      </c>
      <c r="I199" s="24"/>
      <c r="J199" s="24"/>
    </row>
    <row r="200" spans="1:10" ht="12.75" customHeight="1">
      <c r="A200" t="s">
        <v>2134</v>
      </c>
      <c r="B200" t="s">
        <v>199</v>
      </c>
      <c r="C200" s="7" t="s">
        <v>1559</v>
      </c>
      <c r="D200" s="7" t="s">
        <v>2094</v>
      </c>
      <c r="E200" s="10">
        <v>2010</v>
      </c>
      <c r="F200" s="9">
        <v>1</v>
      </c>
      <c r="G200" s="8">
        <v>89.25</v>
      </c>
      <c r="I200" s="24"/>
      <c r="J200" s="24"/>
    </row>
    <row r="201" spans="1:10" ht="12.75" customHeight="1">
      <c r="A201" t="s">
        <v>2134</v>
      </c>
      <c r="B201" t="s">
        <v>2096</v>
      </c>
      <c r="C201" s="7" t="s">
        <v>1559</v>
      </c>
      <c r="D201" s="7" t="s">
        <v>2094</v>
      </c>
      <c r="E201" s="10">
        <v>2010</v>
      </c>
      <c r="F201" s="9">
        <v>1</v>
      </c>
      <c r="G201" s="8">
        <v>188.22</v>
      </c>
      <c r="I201" s="24"/>
      <c r="J201" s="24"/>
    </row>
    <row r="202" spans="1:10" ht="12.75">
      <c r="A202" t="s">
        <v>2134</v>
      </c>
      <c r="B202" t="s">
        <v>2093</v>
      </c>
      <c r="C202" s="7" t="s">
        <v>1559</v>
      </c>
      <c r="D202" s="7" t="s">
        <v>2094</v>
      </c>
      <c r="E202" s="10">
        <v>2010</v>
      </c>
      <c r="F202" s="9">
        <v>1</v>
      </c>
      <c r="G202" s="8">
        <v>201.17</v>
      </c>
      <c r="I202" s="24"/>
      <c r="J202" s="24"/>
    </row>
    <row r="203" spans="1:10" ht="12.75" customHeight="1">
      <c r="A203" t="s">
        <v>2134</v>
      </c>
      <c r="B203" t="s">
        <v>925</v>
      </c>
      <c r="C203" s="7" t="s">
        <v>1559</v>
      </c>
      <c r="D203" s="7" t="s">
        <v>1584</v>
      </c>
      <c r="E203" s="10">
        <v>2011</v>
      </c>
      <c r="F203" s="9">
        <v>1</v>
      </c>
      <c r="G203" s="8">
        <v>10.63</v>
      </c>
      <c r="I203" s="24"/>
      <c r="J203" s="24"/>
    </row>
    <row r="204" spans="1:10" ht="12.75">
      <c r="A204" t="s">
        <v>2134</v>
      </c>
      <c r="B204" t="s">
        <v>884</v>
      </c>
      <c r="C204" s="7" t="s">
        <v>1559</v>
      </c>
      <c r="D204" s="7" t="s">
        <v>1584</v>
      </c>
      <c r="E204" s="10">
        <v>2011</v>
      </c>
      <c r="F204" s="9">
        <v>1</v>
      </c>
      <c r="G204" s="8">
        <v>16.38</v>
      </c>
      <c r="I204" s="24"/>
      <c r="J204" s="24"/>
    </row>
    <row r="205" spans="1:10" ht="12.75" customHeight="1">
      <c r="A205" t="s">
        <v>2134</v>
      </c>
      <c r="B205" t="s">
        <v>905</v>
      </c>
      <c r="C205" s="7" t="s">
        <v>1559</v>
      </c>
      <c r="D205" s="7" t="s">
        <v>1584</v>
      </c>
      <c r="E205" s="10">
        <v>2011</v>
      </c>
      <c r="F205" s="9">
        <v>1</v>
      </c>
      <c r="G205" s="8">
        <v>28.47</v>
      </c>
      <c r="I205" s="24"/>
      <c r="J205" s="24"/>
    </row>
    <row r="206" spans="1:10" ht="12.75">
      <c r="A206" t="s">
        <v>2134</v>
      </c>
      <c r="B206" t="s">
        <v>889</v>
      </c>
      <c r="C206" s="7" t="s">
        <v>1559</v>
      </c>
      <c r="D206" s="7" t="s">
        <v>1584</v>
      </c>
      <c r="E206" s="10">
        <v>2011</v>
      </c>
      <c r="F206" s="9">
        <v>1</v>
      </c>
      <c r="G206" s="8">
        <v>51.92</v>
      </c>
      <c r="I206" s="24"/>
      <c r="J206" s="24"/>
    </row>
    <row r="207" spans="1:10" ht="12.75" customHeight="1">
      <c r="A207" t="s">
        <v>2134</v>
      </c>
      <c r="B207" t="s">
        <v>899</v>
      </c>
      <c r="C207" s="7" t="s">
        <v>1559</v>
      </c>
      <c r="D207" s="7" t="s">
        <v>1584</v>
      </c>
      <c r="E207" s="10">
        <v>2011</v>
      </c>
      <c r="F207" s="9">
        <v>1</v>
      </c>
      <c r="G207" s="8">
        <v>87.74</v>
      </c>
      <c r="I207" s="24"/>
      <c r="J207" s="24"/>
    </row>
    <row r="208" spans="1:10" ht="12.75">
      <c r="A208" t="s">
        <v>2134</v>
      </c>
      <c r="B208" t="s">
        <v>915</v>
      </c>
      <c r="C208" s="7" t="s">
        <v>1559</v>
      </c>
      <c r="D208" s="7" t="s">
        <v>1584</v>
      </c>
      <c r="E208" s="10">
        <v>2011</v>
      </c>
      <c r="F208" s="9">
        <v>1</v>
      </c>
      <c r="G208" s="8">
        <v>146.45</v>
      </c>
      <c r="I208" s="24"/>
      <c r="J208" s="24"/>
    </row>
    <row r="209" spans="1:10" ht="12.75" customHeight="1">
      <c r="A209" t="s">
        <v>2134</v>
      </c>
      <c r="B209" t="s">
        <v>910</v>
      </c>
      <c r="C209" s="7" t="s">
        <v>1559</v>
      </c>
      <c r="D209" s="7" t="s">
        <v>1584</v>
      </c>
      <c r="E209" s="10">
        <v>2011</v>
      </c>
      <c r="F209" s="9">
        <v>1</v>
      </c>
      <c r="G209" s="8">
        <v>176.84</v>
      </c>
      <c r="I209" s="24"/>
      <c r="J209" s="24"/>
    </row>
    <row r="210" spans="1:10" ht="12.75">
      <c r="A210" t="s">
        <v>2134</v>
      </c>
      <c r="B210" t="s">
        <v>920</v>
      </c>
      <c r="C210" s="7" t="s">
        <v>1559</v>
      </c>
      <c r="D210" s="7" t="s">
        <v>1584</v>
      </c>
      <c r="E210" s="10">
        <v>2011</v>
      </c>
      <c r="F210" s="9">
        <v>1</v>
      </c>
      <c r="G210" s="8">
        <v>238.64</v>
      </c>
      <c r="I210" s="24"/>
      <c r="J210" s="24"/>
    </row>
    <row r="211" spans="1:10" ht="12.75" customHeight="1">
      <c r="A211" t="s">
        <v>2134</v>
      </c>
      <c r="B211" t="s">
        <v>869</v>
      </c>
      <c r="C211" s="7" t="s">
        <v>1559</v>
      </c>
      <c r="D211" s="7" t="s">
        <v>1584</v>
      </c>
      <c r="E211" s="10">
        <v>2011</v>
      </c>
      <c r="F211" s="9">
        <v>1</v>
      </c>
      <c r="G211" s="8">
        <v>421.8</v>
      </c>
      <c r="I211" s="24"/>
      <c r="J211" s="24"/>
    </row>
    <row r="212" spans="1:10" ht="12.75">
      <c r="A212" t="s">
        <v>2134</v>
      </c>
      <c r="B212" t="s">
        <v>879</v>
      </c>
      <c r="C212" s="7" t="s">
        <v>1559</v>
      </c>
      <c r="D212" s="7" t="s">
        <v>1584</v>
      </c>
      <c r="E212" s="10">
        <v>2011</v>
      </c>
      <c r="F212" s="9">
        <v>1</v>
      </c>
      <c r="G212" s="8">
        <v>435.86</v>
      </c>
      <c r="I212" s="24"/>
      <c r="J212" s="24"/>
    </row>
    <row r="213" spans="1:10" ht="12.75" customHeight="1">
      <c r="A213" t="s">
        <v>2134</v>
      </c>
      <c r="B213" t="s">
        <v>894</v>
      </c>
      <c r="C213" s="7" t="s">
        <v>1559</v>
      </c>
      <c r="D213" s="7" t="s">
        <v>1584</v>
      </c>
      <c r="E213" s="10">
        <v>2011</v>
      </c>
      <c r="F213" s="9">
        <v>1</v>
      </c>
      <c r="G213" s="8">
        <v>511.41</v>
      </c>
      <c r="I213" s="24"/>
      <c r="J213" s="24"/>
    </row>
    <row r="214" spans="1:10" ht="12.75">
      <c r="A214" t="s">
        <v>2134</v>
      </c>
      <c r="B214" t="s">
        <v>1260</v>
      </c>
      <c r="C214" s="7" t="s">
        <v>1559</v>
      </c>
      <c r="D214" s="7" t="s">
        <v>1584</v>
      </c>
      <c r="E214" s="10">
        <v>2009</v>
      </c>
      <c r="F214" s="9">
        <v>2</v>
      </c>
      <c r="G214" s="8">
        <v>30.79</v>
      </c>
      <c r="I214" s="24"/>
      <c r="J214" s="24"/>
    </row>
    <row r="215" spans="1:10" ht="12.75" customHeight="1">
      <c r="A215" t="s">
        <v>2134</v>
      </c>
      <c r="B215" t="s">
        <v>234</v>
      </c>
      <c r="C215" s="7" t="s">
        <v>1559</v>
      </c>
      <c r="D215" s="7" t="s">
        <v>2094</v>
      </c>
      <c r="E215" s="10">
        <v>2010</v>
      </c>
      <c r="F215" s="9">
        <v>2</v>
      </c>
      <c r="G215" s="8">
        <v>10.3</v>
      </c>
      <c r="I215" s="24"/>
      <c r="J215" s="24"/>
    </row>
    <row r="216" spans="1:10" ht="12.75">
      <c r="A216" t="s">
        <v>2134</v>
      </c>
      <c r="B216" t="s">
        <v>926</v>
      </c>
      <c r="C216" s="7" t="s">
        <v>1559</v>
      </c>
      <c r="D216" s="7" t="s">
        <v>1584</v>
      </c>
      <c r="E216" s="10">
        <v>2011</v>
      </c>
      <c r="F216" s="9">
        <v>2</v>
      </c>
      <c r="G216" s="8">
        <v>10.63</v>
      </c>
      <c r="I216" s="24"/>
      <c r="J216" s="24"/>
    </row>
    <row r="217" spans="1:10" ht="12.75" customHeight="1">
      <c r="A217" t="s">
        <v>2134</v>
      </c>
      <c r="B217" t="s">
        <v>906</v>
      </c>
      <c r="C217" s="7" t="s">
        <v>1559</v>
      </c>
      <c r="D217" s="7" t="s">
        <v>1584</v>
      </c>
      <c r="E217" s="10">
        <v>2011</v>
      </c>
      <c r="F217" s="9">
        <v>2</v>
      </c>
      <c r="G217" s="8">
        <v>15.09</v>
      </c>
      <c r="I217" s="24"/>
      <c r="J217" s="24"/>
    </row>
    <row r="218" spans="1:10" ht="12.75">
      <c r="A218" t="s">
        <v>2134</v>
      </c>
      <c r="B218" t="s">
        <v>885</v>
      </c>
      <c r="C218" s="7" t="s">
        <v>1559</v>
      </c>
      <c r="D218" s="7" t="s">
        <v>1584</v>
      </c>
      <c r="E218" s="10">
        <v>2011</v>
      </c>
      <c r="F218" s="9">
        <v>2</v>
      </c>
      <c r="G218" s="8">
        <v>16.38</v>
      </c>
      <c r="I218" s="24"/>
      <c r="J218" s="24"/>
    </row>
    <row r="219" spans="1:10" ht="12.75" customHeight="1">
      <c r="A219" t="s">
        <v>2134</v>
      </c>
      <c r="B219" t="s">
        <v>890</v>
      </c>
      <c r="C219" s="7" t="s">
        <v>1559</v>
      </c>
      <c r="D219" s="7" t="s">
        <v>1584</v>
      </c>
      <c r="E219" s="10">
        <v>2011</v>
      </c>
      <c r="F219" s="9">
        <v>2</v>
      </c>
      <c r="G219" s="8">
        <v>16.38</v>
      </c>
      <c r="I219" s="24"/>
      <c r="J219" s="24"/>
    </row>
    <row r="220" spans="1:10" ht="12.75">
      <c r="A220" t="s">
        <v>2134</v>
      </c>
      <c r="B220" t="s">
        <v>916</v>
      </c>
      <c r="C220" s="7" t="s">
        <v>1559</v>
      </c>
      <c r="D220" s="7" t="s">
        <v>1584</v>
      </c>
      <c r="E220" s="10">
        <v>2011</v>
      </c>
      <c r="F220" s="9">
        <v>2</v>
      </c>
      <c r="G220" s="8">
        <v>23.07</v>
      </c>
      <c r="I220" s="24"/>
      <c r="J220" s="24"/>
    </row>
    <row r="221" spans="1:10" ht="12.75" customHeight="1">
      <c r="A221" t="s">
        <v>2134</v>
      </c>
      <c r="B221" t="s">
        <v>895</v>
      </c>
      <c r="C221" s="7" t="s">
        <v>1559</v>
      </c>
      <c r="D221" s="7" t="s">
        <v>1584</v>
      </c>
      <c r="E221" s="10">
        <v>2011</v>
      </c>
      <c r="F221" s="9">
        <v>2</v>
      </c>
      <c r="G221" s="8">
        <v>25.99</v>
      </c>
      <c r="I221" s="24"/>
      <c r="J221" s="24"/>
    </row>
    <row r="222" spans="1:10" ht="12.75">
      <c r="A222" t="s">
        <v>2134</v>
      </c>
      <c r="B222" t="s">
        <v>900</v>
      </c>
      <c r="C222" s="7" t="s">
        <v>1559</v>
      </c>
      <c r="D222" s="7" t="s">
        <v>1584</v>
      </c>
      <c r="E222" s="10">
        <v>2011</v>
      </c>
      <c r="F222" s="9">
        <v>2</v>
      </c>
      <c r="G222" s="8">
        <v>31.99</v>
      </c>
      <c r="I222" s="24"/>
      <c r="J222" s="24"/>
    </row>
    <row r="223" spans="1:10" ht="12.75" customHeight="1">
      <c r="A223" t="s">
        <v>2134</v>
      </c>
      <c r="B223" t="s">
        <v>921</v>
      </c>
      <c r="C223" s="7" t="s">
        <v>1559</v>
      </c>
      <c r="D223" s="7" t="s">
        <v>1584</v>
      </c>
      <c r="E223" s="10">
        <v>2011</v>
      </c>
      <c r="F223" s="9">
        <v>2</v>
      </c>
      <c r="G223" s="8">
        <v>46.42</v>
      </c>
      <c r="I223" s="24"/>
      <c r="J223" s="24"/>
    </row>
    <row r="224" spans="1:10" ht="12.75">
      <c r="A224" t="s">
        <v>2134</v>
      </c>
      <c r="B224" t="s">
        <v>911</v>
      </c>
      <c r="C224" s="7" t="s">
        <v>1559</v>
      </c>
      <c r="D224" s="7" t="s">
        <v>1584</v>
      </c>
      <c r="E224" s="10">
        <v>2011</v>
      </c>
      <c r="F224" s="9">
        <v>2</v>
      </c>
      <c r="G224" s="8">
        <v>61.24</v>
      </c>
      <c r="I224" s="24"/>
      <c r="J224" s="24"/>
    </row>
    <row r="225" spans="1:10" ht="12.75" customHeight="1">
      <c r="A225" t="s">
        <v>2134</v>
      </c>
      <c r="B225" t="s">
        <v>880</v>
      </c>
      <c r="C225" s="7" t="s">
        <v>1559</v>
      </c>
      <c r="D225" s="7" t="s">
        <v>1584</v>
      </c>
      <c r="E225" s="10">
        <v>2011</v>
      </c>
      <c r="F225" s="9">
        <v>2</v>
      </c>
      <c r="G225" s="8">
        <v>67.86</v>
      </c>
      <c r="I225" s="24"/>
      <c r="J225" s="24"/>
    </row>
    <row r="226" spans="1:10" ht="12.75" customHeight="1">
      <c r="A226" t="s">
        <v>2134</v>
      </c>
      <c r="B226" t="s">
        <v>872</v>
      </c>
      <c r="C226" s="7" t="s">
        <v>1559</v>
      </c>
      <c r="D226" s="7" t="s">
        <v>1584</v>
      </c>
      <c r="E226" s="10">
        <v>2011</v>
      </c>
      <c r="F226" s="9">
        <v>2</v>
      </c>
      <c r="G226" s="8">
        <v>196.23</v>
      </c>
      <c r="I226" s="24"/>
      <c r="J226" s="24"/>
    </row>
    <row r="227" spans="1:10" ht="12.75">
      <c r="A227" t="s">
        <v>2134</v>
      </c>
      <c r="B227" t="s">
        <v>1212</v>
      </c>
      <c r="C227" s="7" t="s">
        <v>1559</v>
      </c>
      <c r="D227" s="7" t="s">
        <v>1584</v>
      </c>
      <c r="E227" s="10">
        <v>2009</v>
      </c>
      <c r="F227" s="9">
        <v>3</v>
      </c>
      <c r="G227" s="8">
        <v>10.27</v>
      </c>
      <c r="I227" s="24"/>
      <c r="J227" s="24"/>
    </row>
    <row r="228" spans="1:10" ht="12.75" customHeight="1">
      <c r="A228" t="s">
        <v>2134</v>
      </c>
      <c r="B228" t="s">
        <v>1211</v>
      </c>
      <c r="C228" s="7" t="s">
        <v>1559</v>
      </c>
      <c r="D228" s="7" t="s">
        <v>1584</v>
      </c>
      <c r="E228" s="10">
        <v>2009</v>
      </c>
      <c r="F228" s="9">
        <v>3</v>
      </c>
      <c r="G228" s="8">
        <v>12.5</v>
      </c>
      <c r="I228" s="24"/>
      <c r="J228" s="24"/>
    </row>
    <row r="229" spans="1:10" ht="12.75" customHeight="1">
      <c r="A229" t="s">
        <v>2134</v>
      </c>
      <c r="B229" t="s">
        <v>1163</v>
      </c>
      <c r="C229" s="7" t="s">
        <v>1559</v>
      </c>
      <c r="D229" s="7" t="s">
        <v>1584</v>
      </c>
      <c r="E229" s="10">
        <v>2009</v>
      </c>
      <c r="F229" s="9">
        <v>3</v>
      </c>
      <c r="G229" s="8">
        <v>15.83</v>
      </c>
      <c r="I229" s="24"/>
      <c r="J229" s="24"/>
    </row>
    <row r="230" spans="1:10" ht="12.75">
      <c r="A230" t="s">
        <v>2134</v>
      </c>
      <c r="B230" t="s">
        <v>1164</v>
      </c>
      <c r="C230" s="7" t="s">
        <v>1559</v>
      </c>
      <c r="D230" s="7" t="s">
        <v>1584</v>
      </c>
      <c r="E230" s="10">
        <v>2009</v>
      </c>
      <c r="F230" s="9">
        <v>3</v>
      </c>
      <c r="G230" s="8">
        <v>15.83</v>
      </c>
      <c r="I230" s="24"/>
      <c r="J230" s="24"/>
    </row>
    <row r="231" spans="1:10" ht="12.75" customHeight="1">
      <c r="A231" t="s">
        <v>2134</v>
      </c>
      <c r="B231" t="s">
        <v>1236</v>
      </c>
      <c r="C231" s="7" t="s">
        <v>1559</v>
      </c>
      <c r="D231" s="7" t="s">
        <v>1584</v>
      </c>
      <c r="E231" s="10">
        <v>2009</v>
      </c>
      <c r="F231" s="9">
        <v>3</v>
      </c>
      <c r="G231" s="8">
        <v>29.21</v>
      </c>
      <c r="I231" s="24"/>
      <c r="J231" s="24"/>
    </row>
    <row r="232" spans="1:10" ht="12.75">
      <c r="A232" t="s">
        <v>2134</v>
      </c>
      <c r="B232" t="s">
        <v>1175</v>
      </c>
      <c r="C232" s="7" t="s">
        <v>1559</v>
      </c>
      <c r="D232" s="7" t="s">
        <v>1584</v>
      </c>
      <c r="E232" s="10">
        <v>2009</v>
      </c>
      <c r="F232" s="9">
        <v>3</v>
      </c>
      <c r="G232" s="8">
        <v>33.67</v>
      </c>
      <c r="I232" s="24"/>
      <c r="J232" s="24"/>
    </row>
    <row r="233" spans="1:10" ht="12.75" customHeight="1">
      <c r="A233" t="s">
        <v>2134</v>
      </c>
      <c r="B233" t="s">
        <v>1176</v>
      </c>
      <c r="C233" s="7" t="s">
        <v>1559</v>
      </c>
      <c r="D233" s="7" t="s">
        <v>1584</v>
      </c>
      <c r="E233" s="10">
        <v>2009</v>
      </c>
      <c r="F233" s="9">
        <v>3</v>
      </c>
      <c r="G233" s="8">
        <v>36.35</v>
      </c>
      <c r="I233" s="24"/>
      <c r="J233" s="24"/>
    </row>
    <row r="234" spans="1:10" ht="12.75">
      <c r="A234" t="s">
        <v>2134</v>
      </c>
      <c r="B234" t="s">
        <v>1199</v>
      </c>
      <c r="C234" s="7" t="s">
        <v>1559</v>
      </c>
      <c r="D234" s="7" t="s">
        <v>1584</v>
      </c>
      <c r="E234" s="10">
        <v>2009</v>
      </c>
      <c r="F234" s="9">
        <v>3</v>
      </c>
      <c r="G234" s="8">
        <v>104.78</v>
      </c>
      <c r="I234" s="24"/>
      <c r="J234" s="24"/>
    </row>
    <row r="235" spans="1:10" ht="12.75" customHeight="1">
      <c r="A235" t="s">
        <v>2134</v>
      </c>
      <c r="B235" t="s">
        <v>1247</v>
      </c>
      <c r="C235" s="7" t="s">
        <v>1559</v>
      </c>
      <c r="D235" s="7" t="s">
        <v>1584</v>
      </c>
      <c r="E235" s="10">
        <v>2009</v>
      </c>
      <c r="F235" s="9">
        <v>3</v>
      </c>
      <c r="G235" s="8">
        <v>111.13</v>
      </c>
      <c r="I235" s="24"/>
      <c r="J235" s="24"/>
    </row>
    <row r="236" spans="1:10" ht="12.75">
      <c r="A236" t="s">
        <v>2134</v>
      </c>
      <c r="B236" t="s">
        <v>1200</v>
      </c>
      <c r="C236" s="7" t="s">
        <v>1559</v>
      </c>
      <c r="D236" s="7" t="s">
        <v>1584</v>
      </c>
      <c r="E236" s="10">
        <v>2009</v>
      </c>
      <c r="F236" s="9">
        <v>3</v>
      </c>
      <c r="G236" s="8">
        <v>113.21</v>
      </c>
      <c r="I236" s="24"/>
      <c r="J236" s="24"/>
    </row>
    <row r="237" spans="1:10" ht="12.75" customHeight="1">
      <c r="A237" t="s">
        <v>2134</v>
      </c>
      <c r="B237" t="s">
        <v>1187</v>
      </c>
      <c r="C237" s="7" t="s">
        <v>1559</v>
      </c>
      <c r="D237" s="7" t="s">
        <v>1584</v>
      </c>
      <c r="E237" s="10">
        <v>2009</v>
      </c>
      <c r="F237" s="9">
        <v>3</v>
      </c>
      <c r="G237" s="8">
        <v>150.59</v>
      </c>
      <c r="I237" s="24"/>
      <c r="J237" s="24"/>
    </row>
    <row r="238" spans="1:10" ht="12.75">
      <c r="A238" t="s">
        <v>2134</v>
      </c>
      <c r="B238" t="s">
        <v>1223</v>
      </c>
      <c r="C238" s="7" t="s">
        <v>1559</v>
      </c>
      <c r="D238" s="7" t="s">
        <v>1584</v>
      </c>
      <c r="E238" s="10">
        <v>2009</v>
      </c>
      <c r="F238" s="9">
        <v>3</v>
      </c>
      <c r="G238" s="8">
        <v>164.52</v>
      </c>
      <c r="I238" s="24"/>
      <c r="J238" s="24"/>
    </row>
    <row r="239" spans="1:10" ht="12.75" customHeight="1">
      <c r="A239" t="s">
        <v>2134</v>
      </c>
      <c r="B239" t="s">
        <v>1139</v>
      </c>
      <c r="C239" s="7" t="s">
        <v>1559</v>
      </c>
      <c r="D239" s="7" t="s">
        <v>1584</v>
      </c>
      <c r="E239" s="10">
        <v>2009</v>
      </c>
      <c r="F239" s="9">
        <v>3</v>
      </c>
      <c r="G239" s="8">
        <v>220.84</v>
      </c>
      <c r="I239" s="24"/>
      <c r="J239" s="24"/>
    </row>
    <row r="240" spans="1:10" ht="12.75">
      <c r="A240" t="s">
        <v>2134</v>
      </c>
      <c r="B240" t="s">
        <v>1224</v>
      </c>
      <c r="C240" s="7" t="s">
        <v>1559</v>
      </c>
      <c r="D240" s="7" t="s">
        <v>1584</v>
      </c>
      <c r="E240" s="10">
        <v>2009</v>
      </c>
      <c r="F240" s="9">
        <v>3</v>
      </c>
      <c r="G240" s="8">
        <v>243.2</v>
      </c>
      <c r="I240" s="24"/>
      <c r="J240" s="24"/>
    </row>
    <row r="241" spans="1:10" ht="12.75" customHeight="1">
      <c r="A241" t="s">
        <v>2134</v>
      </c>
      <c r="B241" t="s">
        <v>1248</v>
      </c>
      <c r="C241" s="7" t="s">
        <v>1559</v>
      </c>
      <c r="D241" s="7" t="s">
        <v>1584</v>
      </c>
      <c r="E241" s="10">
        <v>2009</v>
      </c>
      <c r="F241" s="9">
        <v>3</v>
      </c>
      <c r="G241" s="8">
        <v>257.25</v>
      </c>
      <c r="I241" s="24"/>
      <c r="J241" s="24"/>
    </row>
    <row r="242" spans="1:10" ht="12.75">
      <c r="A242" t="s">
        <v>2134</v>
      </c>
      <c r="B242" t="s">
        <v>1140</v>
      </c>
      <c r="C242" s="7" t="s">
        <v>1559</v>
      </c>
      <c r="D242" s="7" t="s">
        <v>1584</v>
      </c>
      <c r="E242" s="10">
        <v>2009</v>
      </c>
      <c r="F242" s="9">
        <v>3</v>
      </c>
      <c r="G242" s="8">
        <v>262.99</v>
      </c>
      <c r="I242" s="24"/>
      <c r="J242" s="24"/>
    </row>
    <row r="243" spans="1:10" ht="12.75" customHeight="1">
      <c r="A243" t="s">
        <v>2134</v>
      </c>
      <c r="B243" t="s">
        <v>1151</v>
      </c>
      <c r="C243" s="7" t="s">
        <v>1559</v>
      </c>
      <c r="D243" s="7" t="s">
        <v>1584</v>
      </c>
      <c r="E243" s="10">
        <v>2009</v>
      </c>
      <c r="F243" s="9">
        <v>3</v>
      </c>
      <c r="G243" s="8">
        <v>313.45</v>
      </c>
      <c r="I243" s="24"/>
      <c r="J243" s="24"/>
    </row>
    <row r="244" spans="1:10" ht="12.75">
      <c r="A244" t="s">
        <v>2134</v>
      </c>
      <c r="B244" t="s">
        <v>1235</v>
      </c>
      <c r="C244" s="7" t="s">
        <v>1559</v>
      </c>
      <c r="D244" s="7" t="s">
        <v>1584</v>
      </c>
      <c r="E244" s="10">
        <v>2009</v>
      </c>
      <c r="F244" s="9">
        <v>3</v>
      </c>
      <c r="G244" s="8">
        <v>323.96</v>
      </c>
      <c r="I244" s="24"/>
      <c r="J244" s="24"/>
    </row>
    <row r="245" spans="1:10" ht="12.75" customHeight="1">
      <c r="A245" t="s">
        <v>2134</v>
      </c>
      <c r="B245" t="s">
        <v>1188</v>
      </c>
      <c r="C245" s="7" t="s">
        <v>1559</v>
      </c>
      <c r="D245" s="7" t="s">
        <v>1584</v>
      </c>
      <c r="E245" s="10">
        <v>2009</v>
      </c>
      <c r="F245" s="9">
        <v>3</v>
      </c>
      <c r="G245" s="8">
        <v>330.43</v>
      </c>
      <c r="I245" s="24"/>
      <c r="J245" s="24"/>
    </row>
    <row r="246" spans="1:10" ht="12.75">
      <c r="A246" t="s">
        <v>2134</v>
      </c>
      <c r="B246" t="s">
        <v>1152</v>
      </c>
      <c r="C246" s="7" t="s">
        <v>1559</v>
      </c>
      <c r="D246" s="7" t="s">
        <v>1584</v>
      </c>
      <c r="E246" s="10">
        <v>2009</v>
      </c>
      <c r="F246" s="9">
        <v>3</v>
      </c>
      <c r="G246" s="8">
        <v>378.08</v>
      </c>
      <c r="I246" s="24"/>
      <c r="J246" s="24"/>
    </row>
    <row r="247" spans="1:10" ht="12.75" customHeight="1">
      <c r="A247" t="s">
        <v>2134</v>
      </c>
      <c r="B247" t="s">
        <v>236</v>
      </c>
      <c r="C247" s="7" t="s">
        <v>1559</v>
      </c>
      <c r="D247" s="7" t="s">
        <v>2094</v>
      </c>
      <c r="E247" s="10">
        <v>2010</v>
      </c>
      <c r="F247" s="9">
        <v>3</v>
      </c>
      <c r="G247" s="8">
        <v>10.63</v>
      </c>
      <c r="I247" s="24"/>
      <c r="J247" s="24"/>
    </row>
    <row r="248" spans="1:10" ht="12.75">
      <c r="A248" t="s">
        <v>2134</v>
      </c>
      <c r="B248" t="s">
        <v>188</v>
      </c>
      <c r="C248" s="7" t="s">
        <v>1559</v>
      </c>
      <c r="D248" s="7" t="s">
        <v>2094</v>
      </c>
      <c r="E248" s="10">
        <v>2010</v>
      </c>
      <c r="F248" s="9">
        <v>3</v>
      </c>
      <c r="G248" s="8">
        <v>12.86</v>
      </c>
      <c r="I248" s="24"/>
      <c r="J248" s="24"/>
    </row>
    <row r="249" spans="1:10" ht="12.75" customHeight="1">
      <c r="A249" t="s">
        <v>2134</v>
      </c>
      <c r="B249" t="s">
        <v>140</v>
      </c>
      <c r="C249" s="7" t="s">
        <v>1559</v>
      </c>
      <c r="D249" s="7" t="s">
        <v>2094</v>
      </c>
      <c r="E249" s="10">
        <v>2010</v>
      </c>
      <c r="F249" s="9">
        <v>3</v>
      </c>
      <c r="G249" s="8">
        <v>16.38</v>
      </c>
      <c r="I249" s="24"/>
      <c r="J249" s="24"/>
    </row>
    <row r="250" spans="1:10" ht="12.75">
      <c r="A250" t="s">
        <v>2134</v>
      </c>
      <c r="B250" t="s">
        <v>152</v>
      </c>
      <c r="C250" s="7" t="s">
        <v>1559</v>
      </c>
      <c r="D250" s="7" t="s">
        <v>2094</v>
      </c>
      <c r="E250" s="10">
        <v>2010</v>
      </c>
      <c r="F250" s="9">
        <v>3</v>
      </c>
      <c r="G250" s="8">
        <v>16.38</v>
      </c>
      <c r="I250" s="24"/>
      <c r="J250" s="24"/>
    </row>
    <row r="251" spans="1:10" ht="12.75" customHeight="1">
      <c r="A251" t="s">
        <v>2134</v>
      </c>
      <c r="B251" t="s">
        <v>164</v>
      </c>
      <c r="C251" s="7" t="s">
        <v>1559</v>
      </c>
      <c r="D251" s="7" t="s">
        <v>2094</v>
      </c>
      <c r="E251" s="10">
        <v>2010</v>
      </c>
      <c r="F251" s="9">
        <v>3</v>
      </c>
      <c r="G251" s="8">
        <v>25.99</v>
      </c>
      <c r="I251" s="24"/>
      <c r="J251" s="24"/>
    </row>
    <row r="252" spans="1:10" ht="12.75">
      <c r="A252" t="s">
        <v>2134</v>
      </c>
      <c r="B252" t="s">
        <v>176</v>
      </c>
      <c r="C252" s="7" t="s">
        <v>1559</v>
      </c>
      <c r="D252" s="7" t="s">
        <v>2094</v>
      </c>
      <c r="E252" s="10">
        <v>2010</v>
      </c>
      <c r="F252" s="9">
        <v>3</v>
      </c>
      <c r="G252" s="8">
        <v>29.76</v>
      </c>
      <c r="I252" s="24"/>
      <c r="J252" s="24"/>
    </row>
    <row r="253" spans="1:10" ht="12.75" customHeight="1">
      <c r="A253" t="s">
        <v>2134</v>
      </c>
      <c r="B253" t="s">
        <v>212</v>
      </c>
      <c r="C253" s="7" t="s">
        <v>1559</v>
      </c>
      <c r="D253" s="7" t="s">
        <v>2094</v>
      </c>
      <c r="E253" s="10">
        <v>2010</v>
      </c>
      <c r="F253" s="9">
        <v>3</v>
      </c>
      <c r="G253" s="8">
        <v>37.17</v>
      </c>
      <c r="I253" s="24"/>
      <c r="J253" s="24"/>
    </row>
    <row r="254" spans="1:10" ht="12.75">
      <c r="A254" t="s">
        <v>2134</v>
      </c>
      <c r="B254" t="s">
        <v>223</v>
      </c>
      <c r="C254" s="7" t="s">
        <v>1559</v>
      </c>
      <c r="D254" s="7" t="s">
        <v>2094</v>
      </c>
      <c r="E254" s="10">
        <v>2010</v>
      </c>
      <c r="F254" s="9">
        <v>3</v>
      </c>
      <c r="G254" s="8">
        <v>39.73</v>
      </c>
      <c r="I254" s="24"/>
      <c r="J254" s="24"/>
    </row>
    <row r="255" spans="1:10" ht="12.75" customHeight="1">
      <c r="A255" t="s">
        <v>2134</v>
      </c>
      <c r="B255" t="s">
        <v>200</v>
      </c>
      <c r="C255" s="7" t="s">
        <v>1559</v>
      </c>
      <c r="D255" s="7" t="s">
        <v>2094</v>
      </c>
      <c r="E255" s="10">
        <v>2010</v>
      </c>
      <c r="F255" s="9">
        <v>3</v>
      </c>
      <c r="G255" s="8">
        <v>53.11</v>
      </c>
      <c r="I255" s="24"/>
      <c r="J255" s="24"/>
    </row>
    <row r="256" spans="1:10" ht="12.75" customHeight="1">
      <c r="A256" t="s">
        <v>2134</v>
      </c>
      <c r="B256" t="s">
        <v>2120</v>
      </c>
      <c r="C256" s="7" t="s">
        <v>1559</v>
      </c>
      <c r="D256" s="7" t="s">
        <v>2094</v>
      </c>
      <c r="E256" s="10">
        <v>2010</v>
      </c>
      <c r="F256" s="9">
        <v>3</v>
      </c>
      <c r="G256" s="8">
        <v>67.86</v>
      </c>
      <c r="I256" s="24"/>
      <c r="J256" s="24"/>
    </row>
    <row r="257" spans="1:10" ht="12.75">
      <c r="A257" t="s">
        <v>2134</v>
      </c>
      <c r="B257" t="s">
        <v>2098</v>
      </c>
      <c r="C257" s="7" t="s">
        <v>1559</v>
      </c>
      <c r="D257" s="7" t="s">
        <v>2094</v>
      </c>
      <c r="E257" s="10">
        <v>2010</v>
      </c>
      <c r="F257" s="9">
        <v>3</v>
      </c>
      <c r="G257" s="8">
        <v>152.97</v>
      </c>
      <c r="I257" s="24"/>
      <c r="J257" s="24"/>
    </row>
    <row r="258" spans="1:10" ht="12.75" customHeight="1">
      <c r="A258" t="s">
        <v>2134</v>
      </c>
      <c r="B258" t="s">
        <v>901</v>
      </c>
      <c r="C258" s="7" t="s">
        <v>1559</v>
      </c>
      <c r="D258" s="7" t="s">
        <v>1584</v>
      </c>
      <c r="E258" s="10">
        <v>2011</v>
      </c>
      <c r="F258" s="9">
        <v>3</v>
      </c>
      <c r="G258" s="8">
        <v>0.77</v>
      </c>
      <c r="I258" s="24"/>
      <c r="J258" s="24"/>
    </row>
    <row r="259" spans="1:10" ht="12.75" customHeight="1">
      <c r="A259" t="s">
        <v>2134</v>
      </c>
      <c r="B259" t="s">
        <v>907</v>
      </c>
      <c r="C259" s="7" t="s">
        <v>1559</v>
      </c>
      <c r="D259" s="7" t="s">
        <v>1584</v>
      </c>
      <c r="E259" s="10">
        <v>2011</v>
      </c>
      <c r="F259" s="9">
        <v>3</v>
      </c>
      <c r="G259" s="8">
        <v>10.63</v>
      </c>
      <c r="I259" s="24"/>
      <c r="J259" s="24"/>
    </row>
    <row r="260" spans="1:10" ht="12.75">
      <c r="A260" t="s">
        <v>2134</v>
      </c>
      <c r="B260" t="s">
        <v>927</v>
      </c>
      <c r="C260" s="7" t="s">
        <v>1559</v>
      </c>
      <c r="D260" s="7" t="s">
        <v>1584</v>
      </c>
      <c r="E260" s="10">
        <v>2011</v>
      </c>
      <c r="F260" s="9">
        <v>3</v>
      </c>
      <c r="G260" s="8">
        <v>12.86</v>
      </c>
      <c r="I260" s="24"/>
      <c r="J260" s="24"/>
    </row>
    <row r="261" spans="1:10" ht="12.75" customHeight="1">
      <c r="A261" t="s">
        <v>2134</v>
      </c>
      <c r="B261" t="s">
        <v>912</v>
      </c>
      <c r="C261" s="7" t="s">
        <v>1559</v>
      </c>
      <c r="D261" s="7" t="s">
        <v>1584</v>
      </c>
      <c r="E261" s="10">
        <v>2011</v>
      </c>
      <c r="F261" s="9">
        <v>3</v>
      </c>
      <c r="G261" s="8">
        <v>13.76</v>
      </c>
      <c r="I261" s="24"/>
      <c r="J261" s="24"/>
    </row>
    <row r="262" spans="1:10" ht="12.75" customHeight="1">
      <c r="A262" t="s">
        <v>2134</v>
      </c>
      <c r="B262" t="s">
        <v>886</v>
      </c>
      <c r="C262" s="7" t="s">
        <v>1559</v>
      </c>
      <c r="D262" s="7" t="s">
        <v>1584</v>
      </c>
      <c r="E262" s="10">
        <v>2011</v>
      </c>
      <c r="F262" s="9">
        <v>3</v>
      </c>
      <c r="G262" s="8">
        <v>16.38</v>
      </c>
      <c r="I262" s="24"/>
      <c r="J262" s="24"/>
    </row>
    <row r="263" spans="1:10" ht="12.75">
      <c r="A263" t="s">
        <v>2134</v>
      </c>
      <c r="B263" t="s">
        <v>891</v>
      </c>
      <c r="C263" s="7" t="s">
        <v>1559</v>
      </c>
      <c r="D263" s="7" t="s">
        <v>1584</v>
      </c>
      <c r="E263" s="10">
        <v>2011</v>
      </c>
      <c r="F263" s="9">
        <v>3</v>
      </c>
      <c r="G263" s="8">
        <v>16.38</v>
      </c>
      <c r="I263" s="24"/>
      <c r="J263" s="24"/>
    </row>
    <row r="264" spans="1:10" ht="12.75" customHeight="1">
      <c r="A264" t="s">
        <v>2134</v>
      </c>
      <c r="B264" t="s">
        <v>917</v>
      </c>
      <c r="C264" s="7" t="s">
        <v>1559</v>
      </c>
      <c r="D264" s="7" t="s">
        <v>1584</v>
      </c>
      <c r="E264" s="10">
        <v>2011</v>
      </c>
      <c r="F264" s="9">
        <v>3</v>
      </c>
      <c r="G264" s="8">
        <v>23.07</v>
      </c>
      <c r="I264" s="24"/>
      <c r="J264" s="24"/>
    </row>
    <row r="265" spans="1:10" ht="12.75" customHeight="1">
      <c r="A265" t="s">
        <v>2134</v>
      </c>
      <c r="B265" t="s">
        <v>874</v>
      </c>
      <c r="C265" s="7" t="s">
        <v>1559</v>
      </c>
      <c r="D265" s="7" t="s">
        <v>1584</v>
      </c>
      <c r="E265" s="10">
        <v>2011</v>
      </c>
      <c r="F265" s="9">
        <v>3</v>
      </c>
      <c r="G265" s="8">
        <v>37.14</v>
      </c>
      <c r="I265" s="24"/>
      <c r="J265" s="24"/>
    </row>
    <row r="266" spans="1:10" ht="12.75">
      <c r="A266" t="s">
        <v>2134</v>
      </c>
      <c r="B266" t="s">
        <v>896</v>
      </c>
      <c r="C266" s="7" t="s">
        <v>1559</v>
      </c>
      <c r="D266" s="7" t="s">
        <v>1584</v>
      </c>
      <c r="E266" s="10">
        <v>2011</v>
      </c>
      <c r="F266" s="9">
        <v>3</v>
      </c>
      <c r="G266" s="8">
        <v>49.73</v>
      </c>
      <c r="I266" s="24"/>
      <c r="J266" s="24"/>
    </row>
    <row r="267" spans="1:10" ht="12.75" customHeight="1">
      <c r="A267" t="s">
        <v>2134</v>
      </c>
      <c r="B267" t="s">
        <v>881</v>
      </c>
      <c r="C267" s="7" t="s">
        <v>1559</v>
      </c>
      <c r="D267" s="7" t="s">
        <v>1584</v>
      </c>
      <c r="E267" s="10">
        <v>2011</v>
      </c>
      <c r="F267" s="9">
        <v>3</v>
      </c>
      <c r="G267" s="8">
        <v>67.86</v>
      </c>
      <c r="I267" s="25" t="s">
        <v>2164</v>
      </c>
      <c r="J267" s="25" t="s">
        <v>2165</v>
      </c>
    </row>
    <row r="268" spans="1:13" ht="12.75">
      <c r="A268" t="s">
        <v>2134</v>
      </c>
      <c r="B268" t="s">
        <v>922</v>
      </c>
      <c r="C268" s="7" t="s">
        <v>1559</v>
      </c>
      <c r="D268" s="7" t="s">
        <v>1584</v>
      </c>
      <c r="E268" s="10">
        <v>2011</v>
      </c>
      <c r="F268" s="9">
        <v>3</v>
      </c>
      <c r="G268" s="8">
        <v>584.72</v>
      </c>
      <c r="I268" s="24">
        <f>SUM(G171:G268)</f>
        <v>9498.279999999995</v>
      </c>
      <c r="J268" s="24">
        <f>+I268/3</f>
        <v>3166.093333333332</v>
      </c>
      <c r="K268" t="s">
        <v>2169</v>
      </c>
      <c r="L268" s="7" t="s">
        <v>1584</v>
      </c>
      <c r="M268" t="s">
        <v>2134</v>
      </c>
    </row>
    <row r="269" spans="1:10" ht="12.75" customHeight="1">
      <c r="A269" t="s">
        <v>2134</v>
      </c>
      <c r="B269" t="s">
        <v>1213</v>
      </c>
      <c r="C269" s="7" t="s">
        <v>1559</v>
      </c>
      <c r="D269" s="7" t="s">
        <v>1584</v>
      </c>
      <c r="E269" s="10">
        <v>2009</v>
      </c>
      <c r="F269" s="9">
        <v>4</v>
      </c>
      <c r="G269" s="8">
        <v>10.27</v>
      </c>
      <c r="I269" s="24"/>
      <c r="J269" s="24"/>
    </row>
    <row r="270" spans="1:10" ht="12.75">
      <c r="A270" t="s">
        <v>2134</v>
      </c>
      <c r="B270" t="s">
        <v>1165</v>
      </c>
      <c r="C270" s="7" t="s">
        <v>1559</v>
      </c>
      <c r="D270" s="7" t="s">
        <v>1584</v>
      </c>
      <c r="E270" s="10">
        <v>2009</v>
      </c>
      <c r="F270" s="9">
        <v>4</v>
      </c>
      <c r="G270" s="8">
        <v>15.83</v>
      </c>
      <c r="I270" s="24"/>
      <c r="J270" s="24"/>
    </row>
    <row r="271" spans="1:10" ht="12.75" customHeight="1">
      <c r="A271" t="s">
        <v>2134</v>
      </c>
      <c r="B271" t="s">
        <v>1261</v>
      </c>
      <c r="C271" s="7" t="s">
        <v>1559</v>
      </c>
      <c r="D271" s="7" t="s">
        <v>1584</v>
      </c>
      <c r="E271" s="10">
        <v>2009</v>
      </c>
      <c r="F271" s="9">
        <v>4</v>
      </c>
      <c r="G271" s="8">
        <v>33.47</v>
      </c>
      <c r="I271" s="24"/>
      <c r="J271" s="24"/>
    </row>
    <row r="272" spans="1:10" ht="12.75">
      <c r="A272" t="s">
        <v>2134</v>
      </c>
      <c r="B272" t="s">
        <v>1177</v>
      </c>
      <c r="C272" s="7" t="s">
        <v>1559</v>
      </c>
      <c r="D272" s="7" t="s">
        <v>1584</v>
      </c>
      <c r="E272" s="10">
        <v>2009</v>
      </c>
      <c r="F272" s="9">
        <v>4</v>
      </c>
      <c r="G272" s="8">
        <v>73.67</v>
      </c>
      <c r="I272" s="24"/>
      <c r="J272" s="24"/>
    </row>
    <row r="273" spans="1:10" ht="12.75" customHeight="1">
      <c r="A273" t="s">
        <v>2134</v>
      </c>
      <c r="B273" t="s">
        <v>1201</v>
      </c>
      <c r="C273" s="7" t="s">
        <v>1559</v>
      </c>
      <c r="D273" s="7" t="s">
        <v>1584</v>
      </c>
      <c r="E273" s="10">
        <v>2009</v>
      </c>
      <c r="F273" s="9">
        <v>4</v>
      </c>
      <c r="G273" s="8">
        <v>197.51</v>
      </c>
      <c r="I273" s="24"/>
      <c r="J273" s="24"/>
    </row>
    <row r="274" spans="1:10" ht="12.75">
      <c r="A274" t="s">
        <v>2134</v>
      </c>
      <c r="B274" t="s">
        <v>1237</v>
      </c>
      <c r="C274" s="7" t="s">
        <v>1559</v>
      </c>
      <c r="D274" s="7" t="s">
        <v>1584</v>
      </c>
      <c r="E274" s="10">
        <v>2009</v>
      </c>
      <c r="F274" s="9">
        <v>4</v>
      </c>
      <c r="G274" s="8">
        <v>228.42</v>
      </c>
      <c r="I274" s="24"/>
      <c r="J274" s="24"/>
    </row>
    <row r="275" spans="1:10" ht="12.75" customHeight="1">
      <c r="A275" t="s">
        <v>2134</v>
      </c>
      <c r="B275" t="s">
        <v>1225</v>
      </c>
      <c r="C275" s="7" t="s">
        <v>1559</v>
      </c>
      <c r="D275" s="7" t="s">
        <v>1584</v>
      </c>
      <c r="E275" s="10">
        <v>2009</v>
      </c>
      <c r="F275" s="9">
        <v>4</v>
      </c>
      <c r="G275" s="8">
        <v>400.56</v>
      </c>
      <c r="I275" s="24"/>
      <c r="J275" s="24"/>
    </row>
    <row r="276" spans="1:10" ht="12.75">
      <c r="A276" t="s">
        <v>2134</v>
      </c>
      <c r="B276" t="s">
        <v>1249</v>
      </c>
      <c r="C276" s="7" t="s">
        <v>1559</v>
      </c>
      <c r="D276" s="7" t="s">
        <v>1584</v>
      </c>
      <c r="E276" s="10">
        <v>2009</v>
      </c>
      <c r="F276" s="9">
        <v>4</v>
      </c>
      <c r="G276" s="8">
        <v>442.71</v>
      </c>
      <c r="I276" s="24"/>
      <c r="J276" s="24"/>
    </row>
    <row r="277" spans="1:10" ht="12.75" customHeight="1">
      <c r="A277" t="s">
        <v>2134</v>
      </c>
      <c r="B277" t="s">
        <v>1141</v>
      </c>
      <c r="C277" s="7" t="s">
        <v>1559</v>
      </c>
      <c r="D277" s="7" t="s">
        <v>1584</v>
      </c>
      <c r="E277" s="10">
        <v>2009</v>
      </c>
      <c r="F277" s="9">
        <v>4</v>
      </c>
      <c r="G277" s="8">
        <v>541.18</v>
      </c>
      <c r="I277" s="24"/>
      <c r="J277" s="24"/>
    </row>
    <row r="278" spans="1:10" ht="12.75">
      <c r="A278" t="s">
        <v>2134</v>
      </c>
      <c r="B278" t="s">
        <v>1189</v>
      </c>
      <c r="C278" s="7" t="s">
        <v>1559</v>
      </c>
      <c r="D278" s="7" t="s">
        <v>1584</v>
      </c>
      <c r="E278" s="10">
        <v>2009</v>
      </c>
      <c r="F278" s="9">
        <v>4</v>
      </c>
      <c r="G278" s="8">
        <v>628.29</v>
      </c>
      <c r="I278" s="24"/>
      <c r="J278" s="24"/>
    </row>
    <row r="279" spans="1:10" ht="12.75" customHeight="1">
      <c r="A279" t="s">
        <v>2134</v>
      </c>
      <c r="B279" t="s">
        <v>1153</v>
      </c>
      <c r="C279" s="7" t="s">
        <v>1559</v>
      </c>
      <c r="D279" s="7" t="s">
        <v>1584</v>
      </c>
      <c r="E279" s="10">
        <v>2009</v>
      </c>
      <c r="F279" s="9">
        <v>4</v>
      </c>
      <c r="G279" s="8">
        <v>732.14</v>
      </c>
      <c r="I279" s="24"/>
      <c r="J279" s="24"/>
    </row>
    <row r="280" spans="1:10" ht="12.75">
      <c r="A280" t="s">
        <v>2134</v>
      </c>
      <c r="B280" t="s">
        <v>237</v>
      </c>
      <c r="C280" s="7" t="s">
        <v>1559</v>
      </c>
      <c r="D280" s="7" t="s">
        <v>2094</v>
      </c>
      <c r="E280" s="10">
        <v>2010</v>
      </c>
      <c r="F280" s="9">
        <v>4</v>
      </c>
      <c r="G280" s="8">
        <v>10.63</v>
      </c>
      <c r="I280" s="24"/>
      <c r="J280" s="24"/>
    </row>
    <row r="281" spans="1:10" ht="12.75" customHeight="1">
      <c r="A281" t="s">
        <v>2134</v>
      </c>
      <c r="B281" t="s">
        <v>189</v>
      </c>
      <c r="C281" s="7" t="s">
        <v>1559</v>
      </c>
      <c r="D281" s="7" t="s">
        <v>2094</v>
      </c>
      <c r="E281" s="10">
        <v>2010</v>
      </c>
      <c r="F281" s="9">
        <v>4</v>
      </c>
      <c r="G281" s="8">
        <v>15.09</v>
      </c>
      <c r="I281" s="24"/>
      <c r="J281" s="24"/>
    </row>
    <row r="282" spans="1:10" ht="12.75">
      <c r="A282" t="s">
        <v>2134</v>
      </c>
      <c r="B282" t="s">
        <v>141</v>
      </c>
      <c r="C282" s="7" t="s">
        <v>1559</v>
      </c>
      <c r="D282" s="7" t="s">
        <v>2094</v>
      </c>
      <c r="E282" s="10">
        <v>2010</v>
      </c>
      <c r="F282" s="9">
        <v>4</v>
      </c>
      <c r="G282" s="8">
        <v>16.38</v>
      </c>
      <c r="I282" s="24"/>
      <c r="J282" s="24"/>
    </row>
    <row r="283" spans="1:10" ht="12.75" customHeight="1">
      <c r="A283" t="s">
        <v>2134</v>
      </c>
      <c r="B283" t="s">
        <v>153</v>
      </c>
      <c r="C283" s="7" t="s">
        <v>1559</v>
      </c>
      <c r="D283" s="7" t="s">
        <v>2094</v>
      </c>
      <c r="E283" s="10">
        <v>2010</v>
      </c>
      <c r="F283" s="9">
        <v>4</v>
      </c>
      <c r="G283" s="8">
        <v>16.38</v>
      </c>
      <c r="I283" s="24"/>
      <c r="J283" s="24"/>
    </row>
    <row r="284" spans="1:10" ht="12.75">
      <c r="A284" t="s">
        <v>2134</v>
      </c>
      <c r="B284" t="s">
        <v>177</v>
      </c>
      <c r="C284" s="7" t="s">
        <v>1559</v>
      </c>
      <c r="D284" s="7" t="s">
        <v>2094</v>
      </c>
      <c r="E284" s="10">
        <v>2010</v>
      </c>
      <c r="F284" s="9">
        <v>4</v>
      </c>
      <c r="G284" s="8">
        <v>66.67</v>
      </c>
      <c r="I284" s="24"/>
      <c r="J284" s="24"/>
    </row>
    <row r="285" spans="1:10" ht="12.75" customHeight="1">
      <c r="A285" t="s">
        <v>2134</v>
      </c>
      <c r="B285" t="s">
        <v>213</v>
      </c>
      <c r="C285" s="7" t="s">
        <v>1559</v>
      </c>
      <c r="D285" s="7" t="s">
        <v>2094</v>
      </c>
      <c r="E285" s="10">
        <v>2010</v>
      </c>
      <c r="F285" s="9">
        <v>4</v>
      </c>
      <c r="G285" s="8">
        <v>72.57</v>
      </c>
      <c r="I285" s="24"/>
      <c r="J285" s="24"/>
    </row>
    <row r="286" spans="1:10" ht="12.75">
      <c r="A286" t="s">
        <v>2134</v>
      </c>
      <c r="B286" t="s">
        <v>165</v>
      </c>
      <c r="C286" s="7" t="s">
        <v>1559</v>
      </c>
      <c r="D286" s="7" t="s">
        <v>2094</v>
      </c>
      <c r="E286" s="10">
        <v>2010</v>
      </c>
      <c r="F286" s="9">
        <v>4</v>
      </c>
      <c r="G286" s="8">
        <v>82.18</v>
      </c>
      <c r="I286" s="24"/>
      <c r="J286" s="24"/>
    </row>
    <row r="287" spans="1:10" ht="12.75" customHeight="1">
      <c r="A287" t="s">
        <v>2134</v>
      </c>
      <c r="B287" t="s">
        <v>2121</v>
      </c>
      <c r="C287" s="7" t="s">
        <v>1559</v>
      </c>
      <c r="D287" s="7" t="s">
        <v>2094</v>
      </c>
      <c r="E287" s="10">
        <v>2010</v>
      </c>
      <c r="F287" s="9">
        <v>4</v>
      </c>
      <c r="G287" s="8">
        <v>133.04</v>
      </c>
      <c r="I287" s="24"/>
      <c r="J287" s="24"/>
    </row>
    <row r="288" spans="1:10" ht="12.75">
      <c r="A288" t="s">
        <v>2134</v>
      </c>
      <c r="B288" t="s">
        <v>201</v>
      </c>
      <c r="C288" s="7" t="s">
        <v>1559</v>
      </c>
      <c r="D288" s="7" t="s">
        <v>2094</v>
      </c>
      <c r="E288" s="10">
        <v>2010</v>
      </c>
      <c r="F288" s="9">
        <v>4</v>
      </c>
      <c r="G288" s="8">
        <v>152.12</v>
      </c>
      <c r="I288" s="24"/>
      <c r="J288" s="24"/>
    </row>
    <row r="289" spans="1:10" ht="12.75" customHeight="1">
      <c r="A289" t="s">
        <v>2134</v>
      </c>
      <c r="B289" t="s">
        <v>2100</v>
      </c>
      <c r="C289" s="7" t="s">
        <v>1559</v>
      </c>
      <c r="D289" s="7" t="s">
        <v>2094</v>
      </c>
      <c r="E289" s="10">
        <v>2010</v>
      </c>
      <c r="F289" s="9">
        <v>4</v>
      </c>
      <c r="G289" s="8">
        <v>279.66</v>
      </c>
      <c r="I289" s="24"/>
      <c r="J289" s="24"/>
    </row>
    <row r="290" spans="1:10" ht="12.75">
      <c r="A290" t="s">
        <v>2134</v>
      </c>
      <c r="B290" t="s">
        <v>224</v>
      </c>
      <c r="C290" s="7" t="s">
        <v>1559</v>
      </c>
      <c r="D290" s="7" t="s">
        <v>2094</v>
      </c>
      <c r="E290" s="10">
        <v>2010</v>
      </c>
      <c r="F290" s="9">
        <v>4</v>
      </c>
      <c r="G290" s="8">
        <v>430.22</v>
      </c>
      <c r="I290" s="24"/>
      <c r="J290" s="24"/>
    </row>
    <row r="291" spans="1:10" ht="12.75" customHeight="1">
      <c r="A291" t="s">
        <v>2134</v>
      </c>
      <c r="B291" t="s">
        <v>887</v>
      </c>
      <c r="C291" s="7" t="s">
        <v>1559</v>
      </c>
      <c r="D291" s="7" t="s">
        <v>1584</v>
      </c>
      <c r="E291" s="10">
        <v>2011</v>
      </c>
      <c r="F291" s="9">
        <v>4</v>
      </c>
      <c r="G291" s="8">
        <v>16.38</v>
      </c>
      <c r="I291" s="24"/>
      <c r="J291" s="24"/>
    </row>
    <row r="292" spans="1:10" ht="12.75">
      <c r="A292" t="s">
        <v>2134</v>
      </c>
      <c r="B292" t="s">
        <v>908</v>
      </c>
      <c r="C292" s="7" t="s">
        <v>1559</v>
      </c>
      <c r="D292" s="7" t="s">
        <v>1584</v>
      </c>
      <c r="E292" s="10">
        <v>2011</v>
      </c>
      <c r="F292" s="9">
        <v>4</v>
      </c>
      <c r="G292" s="8">
        <v>17.32</v>
      </c>
      <c r="I292" s="24"/>
      <c r="J292" s="24"/>
    </row>
    <row r="293" spans="1:10" ht="12.75" customHeight="1">
      <c r="A293" t="s">
        <v>2134</v>
      </c>
      <c r="B293" t="s">
        <v>892</v>
      </c>
      <c r="C293" s="7" t="s">
        <v>1559</v>
      </c>
      <c r="D293" s="7" t="s">
        <v>1584</v>
      </c>
      <c r="E293" s="10">
        <v>2011</v>
      </c>
      <c r="F293" s="9">
        <v>4</v>
      </c>
      <c r="G293" s="8">
        <v>29.76</v>
      </c>
      <c r="I293" s="24"/>
      <c r="J293" s="24"/>
    </row>
    <row r="294" spans="1:10" ht="12.75">
      <c r="A294" t="s">
        <v>2134</v>
      </c>
      <c r="B294" t="s">
        <v>928</v>
      </c>
      <c r="C294" s="7" t="s">
        <v>1559</v>
      </c>
      <c r="D294" s="7" t="s">
        <v>1584</v>
      </c>
      <c r="E294" s="10">
        <v>2011</v>
      </c>
      <c r="F294" s="9">
        <v>4</v>
      </c>
      <c r="G294" s="8">
        <v>34.37</v>
      </c>
      <c r="I294" s="24"/>
      <c r="J294" s="24"/>
    </row>
    <row r="295" spans="1:10" ht="12.75" customHeight="1">
      <c r="A295" t="s">
        <v>2134</v>
      </c>
      <c r="B295" t="s">
        <v>918</v>
      </c>
      <c r="C295" s="7" t="s">
        <v>1559</v>
      </c>
      <c r="D295" s="7" t="s">
        <v>1584</v>
      </c>
      <c r="E295" s="10">
        <v>2011</v>
      </c>
      <c r="F295" s="9">
        <v>4</v>
      </c>
      <c r="G295" s="8">
        <v>63.72</v>
      </c>
      <c r="I295" s="24"/>
      <c r="J295" s="24"/>
    </row>
    <row r="296" spans="1:10" ht="12.75">
      <c r="A296" t="s">
        <v>2134</v>
      </c>
      <c r="B296" t="s">
        <v>902</v>
      </c>
      <c r="C296" s="7" t="s">
        <v>1559</v>
      </c>
      <c r="D296" s="7" t="s">
        <v>1584</v>
      </c>
      <c r="E296" s="10">
        <v>2011</v>
      </c>
      <c r="F296" s="9">
        <v>4</v>
      </c>
      <c r="G296" s="8">
        <v>260.78</v>
      </c>
      <c r="I296" s="24"/>
      <c r="J296" s="24"/>
    </row>
    <row r="297" spans="1:10" ht="12.75" customHeight="1">
      <c r="A297" t="s">
        <v>2134</v>
      </c>
      <c r="B297" t="s">
        <v>913</v>
      </c>
      <c r="C297" s="7" t="s">
        <v>1559</v>
      </c>
      <c r="D297" s="7" t="s">
        <v>1584</v>
      </c>
      <c r="E297" s="10">
        <v>2011</v>
      </c>
      <c r="F297" s="9">
        <v>4</v>
      </c>
      <c r="G297" s="8">
        <v>318.98</v>
      </c>
      <c r="I297" s="24"/>
      <c r="J297" s="24"/>
    </row>
    <row r="298" spans="1:10" ht="12.75">
      <c r="A298" t="s">
        <v>2134</v>
      </c>
      <c r="B298" t="s">
        <v>897</v>
      </c>
      <c r="C298" s="7" t="s">
        <v>1559</v>
      </c>
      <c r="D298" s="7" t="s">
        <v>1584</v>
      </c>
      <c r="E298" s="10">
        <v>2011</v>
      </c>
      <c r="F298" s="9">
        <v>4</v>
      </c>
      <c r="G298" s="8">
        <v>329.1</v>
      </c>
      <c r="I298" s="24"/>
      <c r="J298" s="24"/>
    </row>
    <row r="299" spans="1:10" ht="12.75" customHeight="1">
      <c r="A299" t="s">
        <v>2134</v>
      </c>
      <c r="B299" t="s">
        <v>882</v>
      </c>
      <c r="C299" s="7" t="s">
        <v>1559</v>
      </c>
      <c r="D299" s="7" t="s">
        <v>1584</v>
      </c>
      <c r="E299" s="10">
        <v>2011</v>
      </c>
      <c r="F299" s="9">
        <v>4</v>
      </c>
      <c r="G299" s="8">
        <v>581.09</v>
      </c>
      <c r="I299" s="24"/>
      <c r="J299" s="24"/>
    </row>
    <row r="300" spans="1:10" ht="12.75">
      <c r="A300" t="s">
        <v>2134</v>
      </c>
      <c r="B300" t="s">
        <v>876</v>
      </c>
      <c r="C300" s="7" t="s">
        <v>1559</v>
      </c>
      <c r="D300" s="7" t="s">
        <v>1584</v>
      </c>
      <c r="E300" s="10">
        <v>2011</v>
      </c>
      <c r="F300" s="9">
        <v>4</v>
      </c>
      <c r="G300" s="8">
        <v>675.18</v>
      </c>
      <c r="I300" s="24"/>
      <c r="J300" s="24"/>
    </row>
    <row r="301" spans="1:10" ht="12.75" customHeight="1">
      <c r="A301" t="s">
        <v>2134</v>
      </c>
      <c r="B301" t="s">
        <v>923</v>
      </c>
      <c r="C301" s="7" t="s">
        <v>1559</v>
      </c>
      <c r="D301" s="7" t="s">
        <v>1584</v>
      </c>
      <c r="E301" s="10">
        <v>2011</v>
      </c>
      <c r="F301" s="9">
        <v>4</v>
      </c>
      <c r="G301" s="8">
        <v>921.53</v>
      </c>
      <c r="I301" s="24"/>
      <c r="J301" s="24"/>
    </row>
    <row r="302" spans="1:10" ht="12.75">
      <c r="A302" t="s">
        <v>2134</v>
      </c>
      <c r="B302" t="s">
        <v>1214</v>
      </c>
      <c r="C302" s="7" t="s">
        <v>1559</v>
      </c>
      <c r="D302" s="7" t="s">
        <v>1584</v>
      </c>
      <c r="E302" s="10">
        <v>2009</v>
      </c>
      <c r="F302" s="9">
        <v>5</v>
      </c>
      <c r="G302" s="8">
        <v>10.27</v>
      </c>
      <c r="I302" s="24"/>
      <c r="J302" s="24"/>
    </row>
    <row r="303" spans="1:10" ht="12.75" customHeight="1">
      <c r="A303" t="s">
        <v>2134</v>
      </c>
      <c r="B303" t="s">
        <v>1166</v>
      </c>
      <c r="C303" s="7" t="s">
        <v>1559</v>
      </c>
      <c r="D303" s="7" t="s">
        <v>1584</v>
      </c>
      <c r="E303" s="10">
        <v>2009</v>
      </c>
      <c r="F303" s="9">
        <v>5</v>
      </c>
      <c r="G303" s="8">
        <v>15.83</v>
      </c>
      <c r="I303" s="24"/>
      <c r="J303" s="24"/>
    </row>
    <row r="304" spans="1:10" ht="12.75">
      <c r="A304" t="s">
        <v>2134</v>
      </c>
      <c r="B304" t="s">
        <v>1262</v>
      </c>
      <c r="C304" s="7" t="s">
        <v>1559</v>
      </c>
      <c r="D304" s="7" t="s">
        <v>1584</v>
      </c>
      <c r="E304" s="10">
        <v>2009</v>
      </c>
      <c r="F304" s="9">
        <v>5</v>
      </c>
      <c r="G304" s="8">
        <v>36.15</v>
      </c>
      <c r="I304" s="24"/>
      <c r="J304" s="24"/>
    </row>
    <row r="305" spans="1:10" ht="12.75" customHeight="1">
      <c r="A305" t="s">
        <v>2134</v>
      </c>
      <c r="B305" t="s">
        <v>1178</v>
      </c>
      <c r="C305" s="7" t="s">
        <v>1559</v>
      </c>
      <c r="D305" s="7" t="s">
        <v>1584</v>
      </c>
      <c r="E305" s="10">
        <v>2009</v>
      </c>
      <c r="F305" s="9">
        <v>5</v>
      </c>
      <c r="G305" s="8">
        <v>39.03</v>
      </c>
      <c r="I305" s="24"/>
      <c r="J305" s="24"/>
    </row>
    <row r="306" spans="1:10" ht="12.75">
      <c r="A306" t="s">
        <v>2134</v>
      </c>
      <c r="B306" t="s">
        <v>1238</v>
      </c>
      <c r="C306" s="7" t="s">
        <v>1559</v>
      </c>
      <c r="D306" s="7" t="s">
        <v>1584</v>
      </c>
      <c r="E306" s="10">
        <v>2009</v>
      </c>
      <c r="F306" s="9">
        <v>5</v>
      </c>
      <c r="G306" s="8">
        <v>239.66</v>
      </c>
      <c r="I306" s="24"/>
      <c r="J306" s="24"/>
    </row>
    <row r="307" spans="1:10" ht="12.75" customHeight="1">
      <c r="A307" t="s">
        <v>2134</v>
      </c>
      <c r="B307" t="s">
        <v>1202</v>
      </c>
      <c r="C307" s="7" t="s">
        <v>1559</v>
      </c>
      <c r="D307" s="7" t="s">
        <v>1584</v>
      </c>
      <c r="E307" s="10">
        <v>2009</v>
      </c>
      <c r="F307" s="9">
        <v>5</v>
      </c>
      <c r="G307" s="8">
        <v>253.71</v>
      </c>
      <c r="I307" s="24"/>
      <c r="J307" s="24"/>
    </row>
    <row r="308" spans="1:10" ht="12.75">
      <c r="A308" t="s">
        <v>2134</v>
      </c>
      <c r="B308" t="s">
        <v>1226</v>
      </c>
      <c r="C308" s="7" t="s">
        <v>1559</v>
      </c>
      <c r="D308" s="7" t="s">
        <v>1584</v>
      </c>
      <c r="E308" s="10">
        <v>2009</v>
      </c>
      <c r="F308" s="9">
        <v>5</v>
      </c>
      <c r="G308" s="8">
        <v>307.83</v>
      </c>
      <c r="I308" s="24"/>
      <c r="J308" s="24"/>
    </row>
    <row r="309" spans="1:10" ht="12.75" customHeight="1">
      <c r="A309" t="s">
        <v>2134</v>
      </c>
      <c r="B309" t="s">
        <v>1142</v>
      </c>
      <c r="C309" s="7" t="s">
        <v>1559</v>
      </c>
      <c r="D309" s="7" t="s">
        <v>1584</v>
      </c>
      <c r="E309" s="10">
        <v>2009</v>
      </c>
      <c r="F309" s="9">
        <v>5</v>
      </c>
      <c r="G309" s="8">
        <v>434.4</v>
      </c>
      <c r="I309" s="24"/>
      <c r="J309" s="24"/>
    </row>
    <row r="310" spans="1:10" ht="12.75">
      <c r="A310" t="s">
        <v>2134</v>
      </c>
      <c r="B310" t="s">
        <v>1190</v>
      </c>
      <c r="C310" s="7" t="s">
        <v>1559</v>
      </c>
      <c r="D310" s="7" t="s">
        <v>1584</v>
      </c>
      <c r="E310" s="10">
        <v>2009</v>
      </c>
      <c r="F310" s="9">
        <v>5</v>
      </c>
      <c r="G310" s="8">
        <v>633.91</v>
      </c>
      <c r="I310" s="24"/>
      <c r="J310" s="24"/>
    </row>
    <row r="311" spans="1:10" ht="12.75" customHeight="1">
      <c r="A311" t="s">
        <v>2134</v>
      </c>
      <c r="B311" t="s">
        <v>1154</v>
      </c>
      <c r="C311" s="7" t="s">
        <v>1559</v>
      </c>
      <c r="D311" s="7" t="s">
        <v>1584</v>
      </c>
      <c r="E311" s="10">
        <v>2009</v>
      </c>
      <c r="F311" s="9">
        <v>5</v>
      </c>
      <c r="G311" s="8">
        <v>687.18</v>
      </c>
      <c r="I311" s="24"/>
      <c r="J311" s="24"/>
    </row>
    <row r="312" spans="1:10" ht="12.75">
      <c r="A312" t="s">
        <v>2134</v>
      </c>
      <c r="B312" t="s">
        <v>1250</v>
      </c>
      <c r="C312" s="7" t="s">
        <v>1559</v>
      </c>
      <c r="D312" s="7" t="s">
        <v>1584</v>
      </c>
      <c r="E312" s="10">
        <v>2009</v>
      </c>
      <c r="F312" s="9">
        <v>5</v>
      </c>
      <c r="G312" s="8">
        <v>709.66</v>
      </c>
      <c r="I312" s="24"/>
      <c r="J312" s="24"/>
    </row>
    <row r="313" spans="1:10" ht="12.75" customHeight="1">
      <c r="A313" t="s">
        <v>2134</v>
      </c>
      <c r="B313" t="s">
        <v>142</v>
      </c>
      <c r="C313" s="7" t="s">
        <v>1559</v>
      </c>
      <c r="D313" s="7" t="s">
        <v>2094</v>
      </c>
      <c r="E313" s="10">
        <v>2010</v>
      </c>
      <c r="F313" s="9">
        <v>5</v>
      </c>
      <c r="G313" s="8">
        <v>16.38</v>
      </c>
      <c r="I313" s="24"/>
      <c r="J313" s="24"/>
    </row>
    <row r="314" spans="1:10" ht="12.75">
      <c r="A314" t="s">
        <v>2134</v>
      </c>
      <c r="B314" t="s">
        <v>190</v>
      </c>
      <c r="C314" s="7" t="s">
        <v>1559</v>
      </c>
      <c r="D314" s="7" t="s">
        <v>2094</v>
      </c>
      <c r="E314" s="10">
        <v>2010</v>
      </c>
      <c r="F314" s="9">
        <v>5</v>
      </c>
      <c r="G314" s="8">
        <v>17.32</v>
      </c>
      <c r="I314" s="24"/>
      <c r="J314" s="24"/>
    </row>
    <row r="315" spans="1:10" ht="12.75" customHeight="1">
      <c r="A315" t="s">
        <v>2134</v>
      </c>
      <c r="B315" t="s">
        <v>154</v>
      </c>
      <c r="C315" s="7" t="s">
        <v>1559</v>
      </c>
      <c r="D315" s="7" t="s">
        <v>2094</v>
      </c>
      <c r="E315" s="10">
        <v>2010</v>
      </c>
      <c r="F315" s="9">
        <v>5</v>
      </c>
      <c r="G315" s="8">
        <v>34.22</v>
      </c>
      <c r="I315" s="24"/>
      <c r="J315" s="24"/>
    </row>
    <row r="316" spans="1:10" ht="12.75">
      <c r="A316" t="s">
        <v>2134</v>
      </c>
      <c r="B316" t="s">
        <v>238</v>
      </c>
      <c r="C316" s="7" t="s">
        <v>1559</v>
      </c>
      <c r="D316" s="7" t="s">
        <v>2094</v>
      </c>
      <c r="E316" s="10">
        <v>2010</v>
      </c>
      <c r="F316" s="9">
        <v>5</v>
      </c>
      <c r="G316" s="8">
        <v>37.32</v>
      </c>
      <c r="I316" s="24"/>
      <c r="J316" s="24"/>
    </row>
    <row r="317" spans="1:10" ht="12.75" customHeight="1">
      <c r="A317" t="s">
        <v>2134</v>
      </c>
      <c r="B317" t="s">
        <v>178</v>
      </c>
      <c r="C317" s="7" t="s">
        <v>1559</v>
      </c>
      <c r="D317" s="7" t="s">
        <v>2094</v>
      </c>
      <c r="E317" s="10">
        <v>2010</v>
      </c>
      <c r="F317" s="9">
        <v>5</v>
      </c>
      <c r="G317" s="8">
        <v>69.62</v>
      </c>
      <c r="I317" s="24"/>
      <c r="J317" s="24"/>
    </row>
    <row r="318" spans="1:10" ht="12.75">
      <c r="A318" t="s">
        <v>2134</v>
      </c>
      <c r="B318" t="s">
        <v>214</v>
      </c>
      <c r="C318" s="7" t="s">
        <v>1559</v>
      </c>
      <c r="D318" s="7" t="s">
        <v>2094</v>
      </c>
      <c r="E318" s="10">
        <v>2010</v>
      </c>
      <c r="F318" s="9">
        <v>5</v>
      </c>
      <c r="G318" s="8">
        <v>134.09</v>
      </c>
      <c r="I318" s="24"/>
      <c r="J318" s="24"/>
    </row>
    <row r="319" spans="1:10" ht="12.75" customHeight="1">
      <c r="A319" t="s">
        <v>2134</v>
      </c>
      <c r="B319" t="s">
        <v>202</v>
      </c>
      <c r="C319" s="7" t="s">
        <v>1559</v>
      </c>
      <c r="D319" s="7" t="s">
        <v>2094</v>
      </c>
      <c r="E319" s="10">
        <v>2010</v>
      </c>
      <c r="F319" s="9">
        <v>5</v>
      </c>
      <c r="G319" s="8">
        <v>142.85</v>
      </c>
      <c r="I319" s="24"/>
      <c r="J319" s="24"/>
    </row>
    <row r="320" spans="1:10" ht="12.75">
      <c r="A320" t="s">
        <v>2134</v>
      </c>
      <c r="B320" t="s">
        <v>225</v>
      </c>
      <c r="C320" s="7" t="s">
        <v>1559</v>
      </c>
      <c r="D320" s="7" t="s">
        <v>2094</v>
      </c>
      <c r="E320" s="10">
        <v>2010</v>
      </c>
      <c r="F320" s="9">
        <v>5</v>
      </c>
      <c r="G320" s="8">
        <v>532.19</v>
      </c>
      <c r="I320" s="24"/>
      <c r="J320" s="24"/>
    </row>
    <row r="321" spans="1:10" ht="12.75" customHeight="1">
      <c r="A321" t="s">
        <v>2134</v>
      </c>
      <c r="B321" t="s">
        <v>2102</v>
      </c>
      <c r="C321" s="7" t="s">
        <v>1559</v>
      </c>
      <c r="D321" s="7" t="s">
        <v>2094</v>
      </c>
      <c r="E321" s="10">
        <v>2010</v>
      </c>
      <c r="F321" s="9">
        <v>5</v>
      </c>
      <c r="G321" s="8">
        <v>536.13</v>
      </c>
      <c r="I321" s="24"/>
      <c r="J321" s="24"/>
    </row>
    <row r="322" spans="1:10" ht="12.75">
      <c r="A322" t="s">
        <v>2134</v>
      </c>
      <c r="B322" t="s">
        <v>2122</v>
      </c>
      <c r="C322" s="7" t="s">
        <v>1559</v>
      </c>
      <c r="D322" s="7" t="s">
        <v>2094</v>
      </c>
      <c r="E322" s="10">
        <v>2010</v>
      </c>
      <c r="F322" s="9">
        <v>5</v>
      </c>
      <c r="G322" s="8">
        <v>559.46</v>
      </c>
      <c r="I322" s="24"/>
      <c r="J322" s="24"/>
    </row>
    <row r="323" spans="1:10" ht="12.75" customHeight="1">
      <c r="A323" t="s">
        <v>2134</v>
      </c>
      <c r="B323" t="s">
        <v>166</v>
      </c>
      <c r="C323" s="7" t="s">
        <v>1559</v>
      </c>
      <c r="D323" s="7" t="s">
        <v>2094</v>
      </c>
      <c r="E323" s="10">
        <v>2010</v>
      </c>
      <c r="F323" s="9">
        <v>5</v>
      </c>
      <c r="G323" s="8">
        <v>675.18</v>
      </c>
      <c r="I323" s="24"/>
      <c r="J323" s="24"/>
    </row>
    <row r="324" spans="1:10" ht="12.75" customHeight="1">
      <c r="A324" t="s">
        <v>2134</v>
      </c>
      <c r="B324" t="s">
        <v>888</v>
      </c>
      <c r="C324" s="7" t="s">
        <v>1559</v>
      </c>
      <c r="D324" s="7" t="s">
        <v>1584</v>
      </c>
      <c r="E324" s="10">
        <v>2011</v>
      </c>
      <c r="F324" s="9">
        <v>5</v>
      </c>
      <c r="G324" s="8">
        <v>16.38</v>
      </c>
      <c r="I324" s="24"/>
      <c r="J324" s="24"/>
    </row>
    <row r="325" spans="1:10" ht="12.75">
      <c r="A325" t="s">
        <v>2134</v>
      </c>
      <c r="B325" t="s">
        <v>893</v>
      </c>
      <c r="C325" s="7" t="s">
        <v>1559</v>
      </c>
      <c r="D325" s="7" t="s">
        <v>1584</v>
      </c>
      <c r="E325" s="10">
        <v>2011</v>
      </c>
      <c r="F325" s="9">
        <v>5</v>
      </c>
      <c r="G325" s="8">
        <v>16.38</v>
      </c>
      <c r="I325" s="24"/>
      <c r="J325" s="24"/>
    </row>
    <row r="326" spans="1:10" ht="12.75" customHeight="1">
      <c r="A326" t="s">
        <v>2134</v>
      </c>
      <c r="B326" t="s">
        <v>909</v>
      </c>
      <c r="C326" s="7" t="s">
        <v>1559</v>
      </c>
      <c r="D326" s="7" t="s">
        <v>1584</v>
      </c>
      <c r="E326" s="10">
        <v>2011</v>
      </c>
      <c r="F326" s="9">
        <v>5</v>
      </c>
      <c r="G326" s="8">
        <v>17.32</v>
      </c>
      <c r="I326" s="24"/>
      <c r="J326" s="24"/>
    </row>
    <row r="327" spans="1:10" ht="12.75" customHeight="1">
      <c r="A327" t="s">
        <v>2134</v>
      </c>
      <c r="B327" t="s">
        <v>929</v>
      </c>
      <c r="C327" s="7" t="s">
        <v>1559</v>
      </c>
      <c r="D327" s="7" t="s">
        <v>1584</v>
      </c>
      <c r="E327" s="10">
        <v>2011</v>
      </c>
      <c r="F327" s="9">
        <v>5</v>
      </c>
      <c r="G327" s="8">
        <v>34.37</v>
      </c>
      <c r="I327" s="24"/>
      <c r="J327" s="24"/>
    </row>
    <row r="328" spans="1:10" ht="12.75">
      <c r="A328" t="s">
        <v>2134</v>
      </c>
      <c r="B328" t="s">
        <v>919</v>
      </c>
      <c r="C328" s="7" t="s">
        <v>1559</v>
      </c>
      <c r="D328" s="7" t="s">
        <v>1584</v>
      </c>
      <c r="E328" s="10">
        <v>2011</v>
      </c>
      <c r="F328" s="9">
        <v>5</v>
      </c>
      <c r="G328" s="8">
        <v>69.62</v>
      </c>
      <c r="I328" s="24"/>
      <c r="J328" s="24"/>
    </row>
    <row r="329" spans="1:10" ht="12.75" customHeight="1">
      <c r="A329" t="s">
        <v>2134</v>
      </c>
      <c r="B329" t="s">
        <v>904</v>
      </c>
      <c r="C329" s="7" t="s">
        <v>1559</v>
      </c>
      <c r="D329" s="7" t="s">
        <v>1584</v>
      </c>
      <c r="E329" s="10">
        <v>2011</v>
      </c>
      <c r="F329" s="9">
        <v>5</v>
      </c>
      <c r="G329" s="8">
        <v>171.17</v>
      </c>
      <c r="I329" s="24"/>
      <c r="J329" s="24"/>
    </row>
    <row r="330" spans="1:10" ht="12.75" customHeight="1">
      <c r="A330" t="s">
        <v>2134</v>
      </c>
      <c r="B330" t="s">
        <v>898</v>
      </c>
      <c r="C330" s="7" t="s">
        <v>1559</v>
      </c>
      <c r="D330" s="7" t="s">
        <v>1584</v>
      </c>
      <c r="E330" s="10">
        <v>2011</v>
      </c>
      <c r="F330" s="9">
        <v>5</v>
      </c>
      <c r="G330" s="8">
        <v>313.65</v>
      </c>
      <c r="I330" s="24"/>
      <c r="J330" s="24"/>
    </row>
    <row r="331" spans="1:10" ht="12.75">
      <c r="A331" t="s">
        <v>2134</v>
      </c>
      <c r="B331" t="s">
        <v>878</v>
      </c>
      <c r="C331" s="7" t="s">
        <v>1559</v>
      </c>
      <c r="D331" s="7" t="s">
        <v>1584</v>
      </c>
      <c r="E331" s="10">
        <v>2011</v>
      </c>
      <c r="F331" s="9">
        <v>5</v>
      </c>
      <c r="G331" s="8">
        <v>412.53</v>
      </c>
      <c r="I331" s="24"/>
      <c r="J331" s="24"/>
    </row>
    <row r="332" spans="1:10" ht="12.75" customHeight="1">
      <c r="A332" t="s">
        <v>2134</v>
      </c>
      <c r="B332" t="s">
        <v>883</v>
      </c>
      <c r="C332" s="7" t="s">
        <v>1559</v>
      </c>
      <c r="D332" s="7" t="s">
        <v>1584</v>
      </c>
      <c r="E332" s="10">
        <v>2011</v>
      </c>
      <c r="F332" s="9">
        <v>5</v>
      </c>
      <c r="G332" s="8">
        <v>438.95</v>
      </c>
      <c r="I332" s="24"/>
      <c r="J332" s="24"/>
    </row>
    <row r="333" spans="1:10" ht="12.75" customHeight="1">
      <c r="A333" t="s">
        <v>2134</v>
      </c>
      <c r="B333" t="s">
        <v>914</v>
      </c>
      <c r="C333" s="7" t="s">
        <v>1559</v>
      </c>
      <c r="D333" s="7" t="s">
        <v>1584</v>
      </c>
      <c r="E333" s="10">
        <v>2011</v>
      </c>
      <c r="F333" s="9">
        <v>5</v>
      </c>
      <c r="G333" s="8">
        <v>495.11</v>
      </c>
      <c r="I333" s="24"/>
      <c r="J333" s="24"/>
    </row>
    <row r="334" spans="1:10" ht="12.75">
      <c r="A334" t="s">
        <v>2134</v>
      </c>
      <c r="B334" t="s">
        <v>924</v>
      </c>
      <c r="C334" s="7" t="s">
        <v>1559</v>
      </c>
      <c r="D334" s="7" t="s">
        <v>1584</v>
      </c>
      <c r="E334" s="10">
        <v>2011</v>
      </c>
      <c r="F334" s="9">
        <v>5</v>
      </c>
      <c r="G334" s="8">
        <v>943.16</v>
      </c>
      <c r="I334" s="24"/>
      <c r="J334" s="24"/>
    </row>
    <row r="335" spans="1:10" ht="12.75" customHeight="1">
      <c r="A335" t="s">
        <v>2134</v>
      </c>
      <c r="B335" t="s">
        <v>1215</v>
      </c>
      <c r="C335" s="7" t="s">
        <v>1559</v>
      </c>
      <c r="D335" s="7" t="s">
        <v>1584</v>
      </c>
      <c r="E335" s="10">
        <v>2009</v>
      </c>
      <c r="F335" s="9">
        <v>6</v>
      </c>
      <c r="G335" s="8">
        <v>10.27</v>
      </c>
      <c r="I335" s="24"/>
      <c r="J335" s="24"/>
    </row>
    <row r="336" spans="1:10" ht="12.75">
      <c r="A336" t="s">
        <v>2134</v>
      </c>
      <c r="B336" t="s">
        <v>1167</v>
      </c>
      <c r="C336" s="7" t="s">
        <v>1559</v>
      </c>
      <c r="D336" s="7" t="s">
        <v>1584</v>
      </c>
      <c r="E336" s="10">
        <v>2009</v>
      </c>
      <c r="F336" s="9">
        <v>6</v>
      </c>
      <c r="G336" s="8">
        <v>15.83</v>
      </c>
      <c r="I336" s="24"/>
      <c r="J336" s="24"/>
    </row>
    <row r="337" spans="1:10" ht="12.75" customHeight="1">
      <c r="A337" t="s">
        <v>2134</v>
      </c>
      <c r="B337" t="s">
        <v>1263</v>
      </c>
      <c r="C337" s="7" t="s">
        <v>1559</v>
      </c>
      <c r="D337" s="7" t="s">
        <v>1584</v>
      </c>
      <c r="E337" s="10">
        <v>2009</v>
      </c>
      <c r="F337" s="9">
        <v>6</v>
      </c>
      <c r="G337" s="8">
        <v>30.79</v>
      </c>
      <c r="I337" s="24"/>
      <c r="J337" s="24"/>
    </row>
    <row r="338" spans="1:10" ht="12.75">
      <c r="A338" t="s">
        <v>2134</v>
      </c>
      <c r="B338" t="s">
        <v>1179</v>
      </c>
      <c r="C338" s="7" t="s">
        <v>1559</v>
      </c>
      <c r="D338" s="7" t="s">
        <v>1584</v>
      </c>
      <c r="E338" s="10">
        <v>2009</v>
      </c>
      <c r="F338" s="9">
        <v>6</v>
      </c>
      <c r="G338" s="8">
        <v>33.67</v>
      </c>
      <c r="I338" s="24"/>
      <c r="J338" s="24"/>
    </row>
    <row r="339" spans="1:10" ht="12.75" customHeight="1">
      <c r="A339" t="s">
        <v>2134</v>
      </c>
      <c r="B339" t="s">
        <v>1227</v>
      </c>
      <c r="C339" s="7" t="s">
        <v>1559</v>
      </c>
      <c r="D339" s="7" t="s">
        <v>1584</v>
      </c>
      <c r="E339" s="10">
        <v>2009</v>
      </c>
      <c r="F339" s="9">
        <v>6</v>
      </c>
      <c r="G339" s="8">
        <v>172.95</v>
      </c>
      <c r="I339" s="24"/>
      <c r="J339" s="24"/>
    </row>
    <row r="340" spans="1:10" ht="12.75">
      <c r="A340" t="s">
        <v>2134</v>
      </c>
      <c r="B340" t="s">
        <v>1239</v>
      </c>
      <c r="C340" s="7" t="s">
        <v>1559</v>
      </c>
      <c r="D340" s="7" t="s">
        <v>1584</v>
      </c>
      <c r="E340" s="10">
        <v>2009</v>
      </c>
      <c r="F340" s="9">
        <v>6</v>
      </c>
      <c r="G340" s="8">
        <v>253.71</v>
      </c>
      <c r="I340" s="24"/>
      <c r="J340" s="24"/>
    </row>
    <row r="341" spans="1:10" ht="12.75" customHeight="1">
      <c r="A341" t="s">
        <v>2134</v>
      </c>
      <c r="B341" t="s">
        <v>1203</v>
      </c>
      <c r="C341" s="7" t="s">
        <v>1559</v>
      </c>
      <c r="D341" s="7" t="s">
        <v>1584</v>
      </c>
      <c r="E341" s="10">
        <v>2009</v>
      </c>
      <c r="F341" s="9">
        <v>6</v>
      </c>
      <c r="G341" s="8">
        <v>262.14</v>
      </c>
      <c r="I341" s="24"/>
      <c r="J341" s="24"/>
    </row>
    <row r="342" spans="1:10" ht="12.75">
      <c r="A342" t="s">
        <v>2134</v>
      </c>
      <c r="B342" t="s">
        <v>1143</v>
      </c>
      <c r="C342" s="7" t="s">
        <v>1559</v>
      </c>
      <c r="D342" s="7" t="s">
        <v>1584</v>
      </c>
      <c r="E342" s="10">
        <v>2009</v>
      </c>
      <c r="F342" s="9">
        <v>6</v>
      </c>
      <c r="G342" s="8">
        <v>639.53</v>
      </c>
      <c r="I342" s="24"/>
      <c r="J342" s="24"/>
    </row>
    <row r="343" spans="1:10" ht="12.75" customHeight="1">
      <c r="A343" t="s">
        <v>2134</v>
      </c>
      <c r="B343" t="s">
        <v>1251</v>
      </c>
      <c r="C343" s="7" t="s">
        <v>1559</v>
      </c>
      <c r="D343" s="7" t="s">
        <v>1584</v>
      </c>
      <c r="E343" s="10">
        <v>2009</v>
      </c>
      <c r="F343" s="9">
        <v>6</v>
      </c>
      <c r="G343" s="8">
        <v>653.46</v>
      </c>
      <c r="I343" s="24"/>
      <c r="J343" s="24"/>
    </row>
    <row r="344" spans="1:10" ht="12.75">
      <c r="A344" t="s">
        <v>2134</v>
      </c>
      <c r="B344" t="s">
        <v>1191</v>
      </c>
      <c r="C344" s="7" t="s">
        <v>1559</v>
      </c>
      <c r="D344" s="7" t="s">
        <v>1584</v>
      </c>
      <c r="E344" s="10">
        <v>2009</v>
      </c>
      <c r="F344" s="9">
        <v>6</v>
      </c>
      <c r="G344" s="8">
        <v>667.63</v>
      </c>
      <c r="I344" s="24"/>
      <c r="J344" s="24"/>
    </row>
    <row r="345" spans="1:10" ht="12.75" customHeight="1">
      <c r="A345" t="s">
        <v>2134</v>
      </c>
      <c r="B345" t="s">
        <v>1155</v>
      </c>
      <c r="C345" s="7" t="s">
        <v>1559</v>
      </c>
      <c r="D345" s="7" t="s">
        <v>1584</v>
      </c>
      <c r="E345" s="10">
        <v>2009</v>
      </c>
      <c r="F345" s="9">
        <v>6</v>
      </c>
      <c r="G345" s="8">
        <v>782.72</v>
      </c>
      <c r="I345" s="24"/>
      <c r="J345" s="24"/>
    </row>
    <row r="346" spans="1:10" ht="12.75" customHeight="1">
      <c r="A346" t="s">
        <v>2134</v>
      </c>
      <c r="B346" t="s">
        <v>143</v>
      </c>
      <c r="C346" s="7" t="s">
        <v>1559</v>
      </c>
      <c r="D346" s="7" t="s">
        <v>2094</v>
      </c>
      <c r="E346" s="10">
        <v>2010</v>
      </c>
      <c r="F346" s="9">
        <v>6</v>
      </c>
      <c r="G346" s="8">
        <v>16.38</v>
      </c>
      <c r="I346" s="24"/>
      <c r="J346" s="24"/>
    </row>
    <row r="347" spans="1:10" ht="12.75">
      <c r="A347" t="s">
        <v>2134</v>
      </c>
      <c r="B347" t="s">
        <v>191</v>
      </c>
      <c r="C347" s="7" t="s">
        <v>1559</v>
      </c>
      <c r="D347" s="7" t="s">
        <v>2094</v>
      </c>
      <c r="E347" s="10">
        <v>2010</v>
      </c>
      <c r="F347" s="9">
        <v>6</v>
      </c>
      <c r="G347" s="8">
        <v>19.55</v>
      </c>
      <c r="I347" s="24"/>
      <c r="J347" s="24"/>
    </row>
    <row r="348" spans="1:10" ht="12.75" customHeight="1">
      <c r="A348" t="s">
        <v>2134</v>
      </c>
      <c r="B348" t="s">
        <v>239</v>
      </c>
      <c r="C348" s="7" t="s">
        <v>1559</v>
      </c>
      <c r="D348" s="7" t="s">
        <v>2094</v>
      </c>
      <c r="E348" s="10">
        <v>2010</v>
      </c>
      <c r="F348" s="9">
        <v>6</v>
      </c>
      <c r="G348" s="8">
        <v>26.24</v>
      </c>
      <c r="I348" s="24"/>
      <c r="J348" s="24"/>
    </row>
    <row r="349" spans="1:10" ht="12.75" customHeight="1">
      <c r="A349" t="s">
        <v>2134</v>
      </c>
      <c r="B349" t="s">
        <v>155</v>
      </c>
      <c r="C349" s="7" t="s">
        <v>1559</v>
      </c>
      <c r="D349" s="7" t="s">
        <v>2094</v>
      </c>
      <c r="E349" s="10">
        <v>2010</v>
      </c>
      <c r="F349" s="9">
        <v>6</v>
      </c>
      <c r="G349" s="8">
        <v>37.17</v>
      </c>
      <c r="I349" s="24"/>
      <c r="J349" s="24"/>
    </row>
    <row r="350" spans="1:10" ht="12.75">
      <c r="A350" t="s">
        <v>2134</v>
      </c>
      <c r="B350" t="s">
        <v>203</v>
      </c>
      <c r="C350" s="7" t="s">
        <v>1559</v>
      </c>
      <c r="D350" s="7" t="s">
        <v>2094</v>
      </c>
      <c r="E350" s="10">
        <v>2010</v>
      </c>
      <c r="F350" s="9">
        <v>6</v>
      </c>
      <c r="G350" s="8">
        <v>37.5</v>
      </c>
      <c r="I350" s="24"/>
      <c r="J350" s="24"/>
    </row>
    <row r="351" spans="1:10" ht="12.75" customHeight="1">
      <c r="A351" t="s">
        <v>2134</v>
      </c>
      <c r="B351" t="s">
        <v>179</v>
      </c>
      <c r="C351" s="7" t="s">
        <v>1559</v>
      </c>
      <c r="D351" s="7" t="s">
        <v>2094</v>
      </c>
      <c r="E351" s="10">
        <v>2010</v>
      </c>
      <c r="F351" s="9">
        <v>6</v>
      </c>
      <c r="G351" s="8">
        <v>75.52</v>
      </c>
      <c r="I351" s="24"/>
      <c r="J351" s="24"/>
    </row>
    <row r="352" spans="1:10" ht="12.75">
      <c r="A352" t="s">
        <v>2134</v>
      </c>
      <c r="B352" t="s">
        <v>215</v>
      </c>
      <c r="C352" s="7" t="s">
        <v>1559</v>
      </c>
      <c r="D352" s="7" t="s">
        <v>2094</v>
      </c>
      <c r="E352" s="10">
        <v>2010</v>
      </c>
      <c r="F352" s="9">
        <v>6</v>
      </c>
      <c r="G352" s="8">
        <v>152.63</v>
      </c>
      <c r="I352" s="24"/>
      <c r="J352" s="24"/>
    </row>
    <row r="353" spans="1:10" ht="12.75" customHeight="1">
      <c r="A353" t="s">
        <v>2134</v>
      </c>
      <c r="B353" t="s">
        <v>226</v>
      </c>
      <c r="C353" s="7" t="s">
        <v>1559</v>
      </c>
      <c r="D353" s="7" t="s">
        <v>2094</v>
      </c>
      <c r="E353" s="10">
        <v>2010</v>
      </c>
      <c r="F353" s="9">
        <v>6</v>
      </c>
      <c r="G353" s="8">
        <v>408.59</v>
      </c>
      <c r="I353" s="24"/>
      <c r="J353" s="24"/>
    </row>
    <row r="354" spans="1:10" ht="12.75">
      <c r="A354" t="s">
        <v>2134</v>
      </c>
      <c r="B354" t="s">
        <v>167</v>
      </c>
      <c r="C354" s="7" t="s">
        <v>1559</v>
      </c>
      <c r="D354" s="7" t="s">
        <v>2094</v>
      </c>
      <c r="E354" s="10">
        <v>2010</v>
      </c>
      <c r="F354" s="9">
        <v>6</v>
      </c>
      <c r="G354" s="8">
        <v>669</v>
      </c>
      <c r="I354" s="24"/>
      <c r="J354" s="24"/>
    </row>
    <row r="355" spans="1:10" ht="12.75" customHeight="1">
      <c r="A355" t="s">
        <v>2134</v>
      </c>
      <c r="B355" t="s">
        <v>2104</v>
      </c>
      <c r="C355" s="7" t="s">
        <v>1559</v>
      </c>
      <c r="D355" s="7" t="s">
        <v>2094</v>
      </c>
      <c r="E355" s="10">
        <v>2010</v>
      </c>
      <c r="F355" s="9">
        <v>6</v>
      </c>
      <c r="G355" s="8">
        <v>675.18</v>
      </c>
      <c r="I355" s="24"/>
      <c r="J355" s="24"/>
    </row>
    <row r="356" spans="1:13" ht="12.75">
      <c r="A356" t="s">
        <v>2134</v>
      </c>
      <c r="B356" t="s">
        <v>2123</v>
      </c>
      <c r="C356" s="7" t="s">
        <v>1559</v>
      </c>
      <c r="D356" s="7" t="s">
        <v>2094</v>
      </c>
      <c r="E356" s="10">
        <v>2010</v>
      </c>
      <c r="F356" s="9">
        <v>6</v>
      </c>
      <c r="G356" s="8">
        <v>800.48</v>
      </c>
      <c r="I356" s="24">
        <f>SUM(G269:G356)</f>
        <v>23319.170000000006</v>
      </c>
      <c r="J356" s="24">
        <f>+I356/3</f>
        <v>7773.056666666668</v>
      </c>
      <c r="K356" t="s">
        <v>2170</v>
      </c>
      <c r="L356" s="7" t="s">
        <v>1584</v>
      </c>
      <c r="M356" t="s">
        <v>2134</v>
      </c>
    </row>
    <row r="357" spans="1:10" ht="12.75" customHeight="1">
      <c r="A357" t="s">
        <v>2134</v>
      </c>
      <c r="B357" t="s">
        <v>1216</v>
      </c>
      <c r="C357" s="7" t="s">
        <v>1559</v>
      </c>
      <c r="D357" s="7" t="s">
        <v>1584</v>
      </c>
      <c r="E357" s="10">
        <v>2009</v>
      </c>
      <c r="F357" s="9">
        <v>7</v>
      </c>
      <c r="G357" s="8">
        <v>12.5</v>
      </c>
      <c r="I357" s="24"/>
      <c r="J357" s="24"/>
    </row>
    <row r="358" spans="1:10" ht="12.75">
      <c r="A358" t="s">
        <v>2134</v>
      </c>
      <c r="B358" t="s">
        <v>1168</v>
      </c>
      <c r="C358" s="7" t="s">
        <v>1559</v>
      </c>
      <c r="D358" s="7" t="s">
        <v>1584</v>
      </c>
      <c r="E358" s="10">
        <v>2009</v>
      </c>
      <c r="F358" s="9">
        <v>7</v>
      </c>
      <c r="G358" s="8">
        <v>15.83</v>
      </c>
      <c r="I358" s="24"/>
      <c r="J358" s="24"/>
    </row>
    <row r="359" spans="1:10" ht="12.75" customHeight="1">
      <c r="A359" t="s">
        <v>2134</v>
      </c>
      <c r="B359" t="s">
        <v>1180</v>
      </c>
      <c r="C359" s="7" t="s">
        <v>1559</v>
      </c>
      <c r="D359" s="7" t="s">
        <v>1584</v>
      </c>
      <c r="E359" s="10">
        <v>2009</v>
      </c>
      <c r="F359" s="9">
        <v>7</v>
      </c>
      <c r="G359" s="8">
        <v>31.44</v>
      </c>
      <c r="I359" s="24"/>
      <c r="J359" s="24"/>
    </row>
    <row r="360" spans="1:10" ht="12.75">
      <c r="A360" t="s">
        <v>2134</v>
      </c>
      <c r="B360" t="s">
        <v>1264</v>
      </c>
      <c r="C360" s="7" t="s">
        <v>1559</v>
      </c>
      <c r="D360" s="7" t="s">
        <v>1584</v>
      </c>
      <c r="E360" s="10">
        <v>2009</v>
      </c>
      <c r="F360" s="9">
        <v>7</v>
      </c>
      <c r="G360" s="8">
        <v>102.03</v>
      </c>
      <c r="I360" s="24"/>
      <c r="J360" s="24"/>
    </row>
    <row r="361" spans="1:10" ht="12.75" customHeight="1">
      <c r="A361" t="s">
        <v>2134</v>
      </c>
      <c r="B361" t="s">
        <v>1204</v>
      </c>
      <c r="C361" s="7" t="s">
        <v>1559</v>
      </c>
      <c r="D361" s="7" t="s">
        <v>1584</v>
      </c>
      <c r="E361" s="10">
        <v>2009</v>
      </c>
      <c r="F361" s="9">
        <v>7</v>
      </c>
      <c r="G361" s="8">
        <v>279</v>
      </c>
      <c r="I361" s="24"/>
      <c r="J361" s="24"/>
    </row>
    <row r="362" spans="1:10" ht="12.75">
      <c r="A362" t="s">
        <v>2134</v>
      </c>
      <c r="B362" t="s">
        <v>1240</v>
      </c>
      <c r="C362" s="7" t="s">
        <v>1559</v>
      </c>
      <c r="D362" s="7" t="s">
        <v>1584</v>
      </c>
      <c r="E362" s="10">
        <v>2009</v>
      </c>
      <c r="F362" s="9">
        <v>7</v>
      </c>
      <c r="G362" s="8">
        <v>357.68</v>
      </c>
      <c r="I362" s="24"/>
      <c r="J362" s="24"/>
    </row>
    <row r="363" spans="1:10" ht="12.75" customHeight="1">
      <c r="A363" t="s">
        <v>2134</v>
      </c>
      <c r="B363" t="s">
        <v>1228</v>
      </c>
      <c r="C363" s="7" t="s">
        <v>1559</v>
      </c>
      <c r="D363" s="7" t="s">
        <v>1584</v>
      </c>
      <c r="E363" s="10">
        <v>2009</v>
      </c>
      <c r="F363" s="9">
        <v>7</v>
      </c>
      <c r="G363" s="8">
        <v>442.71</v>
      </c>
      <c r="I363" s="24"/>
      <c r="J363" s="24"/>
    </row>
    <row r="364" spans="1:10" ht="12.75">
      <c r="A364" t="s">
        <v>2134</v>
      </c>
      <c r="B364" t="s">
        <v>1144</v>
      </c>
      <c r="C364" s="7" t="s">
        <v>1559</v>
      </c>
      <c r="D364" s="7" t="s">
        <v>1584</v>
      </c>
      <c r="E364" s="10">
        <v>2009</v>
      </c>
      <c r="F364" s="9">
        <v>7</v>
      </c>
      <c r="G364" s="8">
        <v>681.68</v>
      </c>
      <c r="I364" s="24"/>
      <c r="J364" s="24"/>
    </row>
    <row r="365" spans="1:10" ht="12.75" customHeight="1">
      <c r="A365" t="s">
        <v>2134</v>
      </c>
      <c r="B365" t="s">
        <v>1192</v>
      </c>
      <c r="C365" s="7" t="s">
        <v>1559</v>
      </c>
      <c r="D365" s="7" t="s">
        <v>1584</v>
      </c>
      <c r="E365" s="10">
        <v>2009</v>
      </c>
      <c r="F365" s="9">
        <v>7</v>
      </c>
      <c r="G365" s="8">
        <v>709.78</v>
      </c>
      <c r="I365" s="24"/>
      <c r="J365" s="24"/>
    </row>
    <row r="366" spans="1:10" ht="12.75">
      <c r="A366" t="s">
        <v>2134</v>
      </c>
      <c r="B366" t="s">
        <v>1252</v>
      </c>
      <c r="C366" s="7" t="s">
        <v>1559</v>
      </c>
      <c r="D366" s="7" t="s">
        <v>1584</v>
      </c>
      <c r="E366" s="10">
        <v>2009</v>
      </c>
      <c r="F366" s="9">
        <v>7</v>
      </c>
      <c r="G366" s="8">
        <v>816.44</v>
      </c>
      <c r="I366" s="24"/>
      <c r="J366" s="24"/>
    </row>
    <row r="367" spans="1:10" ht="12.75" customHeight="1">
      <c r="A367" t="s">
        <v>2134</v>
      </c>
      <c r="B367" t="s">
        <v>1156</v>
      </c>
      <c r="C367" s="7" t="s">
        <v>1559</v>
      </c>
      <c r="D367" s="7" t="s">
        <v>1584</v>
      </c>
      <c r="E367" s="10">
        <v>2009</v>
      </c>
      <c r="F367" s="9">
        <v>7</v>
      </c>
      <c r="G367" s="8">
        <v>892.31</v>
      </c>
      <c r="I367" s="24"/>
      <c r="J367" s="24"/>
    </row>
    <row r="368" spans="1:10" ht="12.75">
      <c r="A368" t="s">
        <v>2134</v>
      </c>
      <c r="B368" t="s">
        <v>144</v>
      </c>
      <c r="C368" s="7" t="s">
        <v>1559</v>
      </c>
      <c r="D368" s="7" t="s">
        <v>2094</v>
      </c>
      <c r="E368" s="10">
        <v>2010</v>
      </c>
      <c r="F368" s="9">
        <v>7</v>
      </c>
      <c r="G368" s="8">
        <v>16.38</v>
      </c>
      <c r="I368" s="24"/>
      <c r="J368" s="24"/>
    </row>
    <row r="369" spans="1:10" ht="12.75" customHeight="1">
      <c r="A369" t="s">
        <v>2134</v>
      </c>
      <c r="B369" t="s">
        <v>192</v>
      </c>
      <c r="C369" s="7" t="s">
        <v>1559</v>
      </c>
      <c r="D369" s="7" t="s">
        <v>2094</v>
      </c>
      <c r="E369" s="10">
        <v>2010</v>
      </c>
      <c r="F369" s="9">
        <v>7</v>
      </c>
      <c r="G369" s="8">
        <v>31.42</v>
      </c>
      <c r="I369" s="24"/>
      <c r="J369" s="24"/>
    </row>
    <row r="370" spans="1:10" ht="12.75">
      <c r="A370" t="s">
        <v>2134</v>
      </c>
      <c r="B370" t="s">
        <v>156</v>
      </c>
      <c r="C370" s="7" t="s">
        <v>1559</v>
      </c>
      <c r="D370" s="7" t="s">
        <v>2094</v>
      </c>
      <c r="E370" s="10">
        <v>2010</v>
      </c>
      <c r="F370" s="9">
        <v>7</v>
      </c>
      <c r="G370" s="8">
        <v>46.02</v>
      </c>
      <c r="I370" s="24"/>
      <c r="J370" s="24"/>
    </row>
    <row r="371" spans="1:10" ht="12.75" customHeight="1">
      <c r="A371" t="s">
        <v>2134</v>
      </c>
      <c r="B371" t="s">
        <v>240</v>
      </c>
      <c r="C371" s="7" t="s">
        <v>1559</v>
      </c>
      <c r="D371" s="7" t="s">
        <v>2094</v>
      </c>
      <c r="E371" s="10">
        <v>2010</v>
      </c>
      <c r="F371" s="9">
        <v>7</v>
      </c>
      <c r="G371" s="8">
        <v>52.07</v>
      </c>
      <c r="I371" s="24"/>
      <c r="J371" s="24"/>
    </row>
    <row r="372" spans="1:10" ht="12.75">
      <c r="A372" t="s">
        <v>2134</v>
      </c>
      <c r="B372" t="s">
        <v>180</v>
      </c>
      <c r="C372" s="7" t="s">
        <v>1559</v>
      </c>
      <c r="D372" s="7" t="s">
        <v>2094</v>
      </c>
      <c r="E372" s="10">
        <v>2010</v>
      </c>
      <c r="F372" s="9">
        <v>7</v>
      </c>
      <c r="G372" s="8">
        <v>220.61</v>
      </c>
      <c r="I372" s="24"/>
      <c r="J372" s="24"/>
    </row>
    <row r="373" spans="1:10" ht="12.75" customHeight="1">
      <c r="A373" t="s">
        <v>2134</v>
      </c>
      <c r="B373" t="s">
        <v>216</v>
      </c>
      <c r="C373" s="7" t="s">
        <v>1559</v>
      </c>
      <c r="D373" s="7" t="s">
        <v>2094</v>
      </c>
      <c r="E373" s="10">
        <v>2010</v>
      </c>
      <c r="F373" s="9">
        <v>7</v>
      </c>
      <c r="G373" s="8">
        <v>433.82</v>
      </c>
      <c r="I373" s="24"/>
      <c r="J373" s="24"/>
    </row>
    <row r="374" spans="1:10" ht="12.75" customHeight="1">
      <c r="A374" t="s">
        <v>2134</v>
      </c>
      <c r="B374" t="s">
        <v>227</v>
      </c>
      <c r="C374" s="7" t="s">
        <v>1559</v>
      </c>
      <c r="D374" s="7" t="s">
        <v>2094</v>
      </c>
      <c r="E374" s="10">
        <v>2010</v>
      </c>
      <c r="F374" s="9">
        <v>7</v>
      </c>
      <c r="G374" s="8">
        <v>779.39</v>
      </c>
      <c r="I374" s="24"/>
      <c r="J374" s="24"/>
    </row>
    <row r="375" spans="1:10" ht="12.75">
      <c r="A375" t="s">
        <v>2134</v>
      </c>
      <c r="B375" t="s">
        <v>204</v>
      </c>
      <c r="C375" s="7" t="s">
        <v>1559</v>
      </c>
      <c r="D375" s="7" t="s">
        <v>2094</v>
      </c>
      <c r="E375" s="10">
        <v>2010</v>
      </c>
      <c r="F375" s="9">
        <v>7</v>
      </c>
      <c r="G375" s="8">
        <v>890.63</v>
      </c>
      <c r="I375" s="24"/>
      <c r="J375" s="24"/>
    </row>
    <row r="376" spans="1:10" ht="12.75">
      <c r="A376" t="s">
        <v>2134</v>
      </c>
      <c r="B376" t="s">
        <v>168</v>
      </c>
      <c r="C376" s="7" t="s">
        <v>1559</v>
      </c>
      <c r="D376" s="7" t="s">
        <v>2094</v>
      </c>
      <c r="E376" s="10">
        <v>2010</v>
      </c>
      <c r="F376" s="9">
        <v>7</v>
      </c>
      <c r="G376" s="8">
        <v>944.01</v>
      </c>
      <c r="I376" s="24"/>
      <c r="J376" s="24"/>
    </row>
    <row r="377" spans="1:10" ht="12.75" customHeight="1">
      <c r="A377" t="s">
        <v>2134</v>
      </c>
      <c r="B377" t="s">
        <v>132</v>
      </c>
      <c r="C377" s="7" t="s">
        <v>1559</v>
      </c>
      <c r="D377" s="7" t="s">
        <v>2094</v>
      </c>
      <c r="E377" s="10">
        <v>2010</v>
      </c>
      <c r="F377" s="9">
        <v>7</v>
      </c>
      <c r="G377" s="8">
        <v>1518.84</v>
      </c>
      <c r="I377" s="24"/>
      <c r="J377" s="24"/>
    </row>
    <row r="378" spans="1:10" ht="12.75">
      <c r="A378" t="s">
        <v>2134</v>
      </c>
      <c r="B378" t="s">
        <v>2106</v>
      </c>
      <c r="C378" s="7" t="s">
        <v>1559</v>
      </c>
      <c r="D378" s="7" t="s">
        <v>2094</v>
      </c>
      <c r="E378" s="10">
        <v>2010</v>
      </c>
      <c r="F378" s="9">
        <v>7</v>
      </c>
      <c r="G378" s="8">
        <v>1583.64</v>
      </c>
      <c r="I378" s="24"/>
      <c r="J378" s="24"/>
    </row>
    <row r="379" spans="1:10" ht="12.75">
      <c r="A379" t="s">
        <v>2134</v>
      </c>
      <c r="B379" t="s">
        <v>1169</v>
      </c>
      <c r="C379" s="7" t="s">
        <v>1559</v>
      </c>
      <c r="D379" s="7" t="s">
        <v>1584</v>
      </c>
      <c r="E379" s="10">
        <v>2009</v>
      </c>
      <c r="F379" s="9">
        <v>8</v>
      </c>
      <c r="G379" s="8">
        <v>15.83</v>
      </c>
      <c r="I379" s="24"/>
      <c r="J379" s="24"/>
    </row>
    <row r="380" spans="1:10" ht="12.75">
      <c r="A380" t="s">
        <v>2134</v>
      </c>
      <c r="B380" t="s">
        <v>1217</v>
      </c>
      <c r="C380" s="7" t="s">
        <v>1559</v>
      </c>
      <c r="D380" s="7" t="s">
        <v>1584</v>
      </c>
      <c r="E380" s="10">
        <v>2009</v>
      </c>
      <c r="F380" s="9">
        <v>8</v>
      </c>
      <c r="G380" s="8">
        <v>23.65</v>
      </c>
      <c r="I380" s="24"/>
      <c r="J380" s="24"/>
    </row>
    <row r="381" spans="1:10" ht="12.75">
      <c r="A381" t="s">
        <v>2134</v>
      </c>
      <c r="B381" t="s">
        <v>1181</v>
      </c>
      <c r="C381" s="7" t="s">
        <v>1559</v>
      </c>
      <c r="D381" s="7" t="s">
        <v>1584</v>
      </c>
      <c r="E381" s="10">
        <v>2009</v>
      </c>
      <c r="F381" s="9">
        <v>8</v>
      </c>
      <c r="G381" s="8">
        <v>33.67</v>
      </c>
      <c r="I381" s="24"/>
      <c r="J381" s="24"/>
    </row>
    <row r="382" spans="1:10" ht="12.75">
      <c r="A382" t="s">
        <v>2134</v>
      </c>
      <c r="B382" t="s">
        <v>1265</v>
      </c>
      <c r="C382" s="7" t="s">
        <v>1559</v>
      </c>
      <c r="D382" s="7" t="s">
        <v>1584</v>
      </c>
      <c r="E382" s="10">
        <v>2009</v>
      </c>
      <c r="F382" s="9">
        <v>8</v>
      </c>
      <c r="G382" s="8">
        <v>177.9</v>
      </c>
      <c r="I382" s="24"/>
      <c r="J382" s="24"/>
    </row>
    <row r="383" spans="1:10" ht="12.75">
      <c r="A383" t="s">
        <v>2134</v>
      </c>
      <c r="B383" t="s">
        <v>1205</v>
      </c>
      <c r="C383" s="7" t="s">
        <v>1559</v>
      </c>
      <c r="D383" s="7" t="s">
        <v>1584</v>
      </c>
      <c r="E383" s="10">
        <v>2009</v>
      </c>
      <c r="F383" s="9">
        <v>8</v>
      </c>
      <c r="G383" s="8">
        <v>242.47</v>
      </c>
      <c r="I383" s="24"/>
      <c r="J383" s="24"/>
    </row>
    <row r="384" spans="1:10" ht="12.75">
      <c r="A384" t="s">
        <v>2134</v>
      </c>
      <c r="B384" t="s">
        <v>1241</v>
      </c>
      <c r="C384" s="7" t="s">
        <v>1559</v>
      </c>
      <c r="D384" s="7" t="s">
        <v>1584</v>
      </c>
      <c r="E384" s="10">
        <v>2009</v>
      </c>
      <c r="F384" s="9">
        <v>8</v>
      </c>
      <c r="G384" s="8">
        <v>397.02</v>
      </c>
      <c r="I384" s="24"/>
      <c r="J384" s="24"/>
    </row>
    <row r="385" spans="1:10" ht="12.75" customHeight="1">
      <c r="A385" t="s">
        <v>2134</v>
      </c>
      <c r="B385" t="s">
        <v>1145</v>
      </c>
      <c r="C385" s="7" t="s">
        <v>1559</v>
      </c>
      <c r="D385" s="7" t="s">
        <v>1584</v>
      </c>
      <c r="E385" s="10">
        <v>2009</v>
      </c>
      <c r="F385" s="9">
        <v>8</v>
      </c>
      <c r="G385" s="8">
        <v>501.84</v>
      </c>
      <c r="I385" s="24"/>
      <c r="J385" s="24"/>
    </row>
    <row r="386" spans="1:10" ht="12.75">
      <c r="A386" t="s">
        <v>2134</v>
      </c>
      <c r="B386" t="s">
        <v>1229</v>
      </c>
      <c r="C386" s="7" t="s">
        <v>1559</v>
      </c>
      <c r="D386" s="7" t="s">
        <v>1584</v>
      </c>
      <c r="E386" s="10">
        <v>2009</v>
      </c>
      <c r="F386" s="9">
        <v>8</v>
      </c>
      <c r="G386" s="8">
        <v>532.63</v>
      </c>
      <c r="I386" s="24"/>
      <c r="J386" s="24"/>
    </row>
    <row r="387" spans="1:10" ht="12.75">
      <c r="A387" t="s">
        <v>2134</v>
      </c>
      <c r="B387" t="s">
        <v>1193</v>
      </c>
      <c r="C387" s="7" t="s">
        <v>1559</v>
      </c>
      <c r="D387" s="7" t="s">
        <v>1584</v>
      </c>
      <c r="E387" s="10">
        <v>2009</v>
      </c>
      <c r="F387" s="9">
        <v>8</v>
      </c>
      <c r="G387" s="8">
        <v>799.7</v>
      </c>
      <c r="I387" s="24"/>
      <c r="J387" s="24"/>
    </row>
    <row r="388" spans="1:10" ht="12.75" customHeight="1">
      <c r="A388" t="s">
        <v>2134</v>
      </c>
      <c r="B388" t="s">
        <v>1253</v>
      </c>
      <c r="C388" s="7" t="s">
        <v>1559</v>
      </c>
      <c r="D388" s="7" t="s">
        <v>1584</v>
      </c>
      <c r="E388" s="10">
        <v>2009</v>
      </c>
      <c r="F388" s="9">
        <v>8</v>
      </c>
      <c r="G388" s="8">
        <v>1350.34</v>
      </c>
      <c r="I388" s="24"/>
      <c r="J388" s="24"/>
    </row>
    <row r="389" spans="1:10" ht="12.75">
      <c r="A389" t="s">
        <v>2134</v>
      </c>
      <c r="B389" t="s">
        <v>1157</v>
      </c>
      <c r="C389" s="7" t="s">
        <v>1559</v>
      </c>
      <c r="D389" s="7" t="s">
        <v>1584</v>
      </c>
      <c r="E389" s="10">
        <v>2009</v>
      </c>
      <c r="F389" s="9">
        <v>8</v>
      </c>
      <c r="G389" s="8">
        <v>1741.86</v>
      </c>
      <c r="I389" s="24"/>
      <c r="J389" s="24"/>
    </row>
    <row r="390" spans="1:10" ht="12.75">
      <c r="A390" t="s">
        <v>2134</v>
      </c>
      <c r="B390" t="s">
        <v>145</v>
      </c>
      <c r="C390" s="7" t="s">
        <v>1559</v>
      </c>
      <c r="D390" s="7" t="s">
        <v>2094</v>
      </c>
      <c r="E390" s="10">
        <v>2010</v>
      </c>
      <c r="F390" s="9">
        <v>8</v>
      </c>
      <c r="G390" s="8">
        <v>16.38</v>
      </c>
      <c r="I390" s="24"/>
      <c r="J390" s="24"/>
    </row>
    <row r="391" spans="1:10" ht="12.75">
      <c r="A391" t="s">
        <v>2134</v>
      </c>
      <c r="B391" t="s">
        <v>2108</v>
      </c>
      <c r="C391" s="7" t="s">
        <v>1559</v>
      </c>
      <c r="D391" s="7" t="s">
        <v>2094</v>
      </c>
      <c r="E391" s="10">
        <v>2010</v>
      </c>
      <c r="F391" s="9">
        <v>8</v>
      </c>
      <c r="G391" s="8">
        <v>28.22</v>
      </c>
      <c r="I391" s="24"/>
      <c r="J391" s="24"/>
    </row>
    <row r="392" spans="1:10" ht="12.75" customHeight="1">
      <c r="A392" t="s">
        <v>2134</v>
      </c>
      <c r="B392" t="s">
        <v>193</v>
      </c>
      <c r="C392" s="7" t="s">
        <v>1559</v>
      </c>
      <c r="D392" s="7" t="s">
        <v>2094</v>
      </c>
      <c r="E392" s="10">
        <v>2010</v>
      </c>
      <c r="F392" s="9">
        <v>8</v>
      </c>
      <c r="G392" s="8">
        <v>28.47</v>
      </c>
      <c r="I392" s="24"/>
      <c r="J392" s="24"/>
    </row>
    <row r="393" spans="1:10" ht="12.75">
      <c r="A393" t="s">
        <v>2134</v>
      </c>
      <c r="B393" t="s">
        <v>241</v>
      </c>
      <c r="C393" s="7" t="s">
        <v>1559</v>
      </c>
      <c r="D393" s="7" t="s">
        <v>2094</v>
      </c>
      <c r="E393" s="10">
        <v>2010</v>
      </c>
      <c r="F393" s="9">
        <v>8</v>
      </c>
      <c r="G393" s="8">
        <v>28.47</v>
      </c>
      <c r="I393" s="24"/>
      <c r="J393" s="24"/>
    </row>
    <row r="394" spans="1:10" ht="12.75">
      <c r="A394" t="s">
        <v>2134</v>
      </c>
      <c r="B394" t="s">
        <v>157</v>
      </c>
      <c r="C394" s="7" t="s">
        <v>1559</v>
      </c>
      <c r="D394" s="7" t="s">
        <v>2094</v>
      </c>
      <c r="E394" s="10">
        <v>2010</v>
      </c>
      <c r="F394" s="9">
        <v>8</v>
      </c>
      <c r="G394" s="8">
        <v>40.12</v>
      </c>
      <c r="I394" s="24"/>
      <c r="J394" s="24"/>
    </row>
    <row r="395" spans="1:10" ht="12.75">
      <c r="A395" t="s">
        <v>2134</v>
      </c>
      <c r="B395" t="s">
        <v>181</v>
      </c>
      <c r="C395" s="7" t="s">
        <v>1559</v>
      </c>
      <c r="D395" s="7" t="s">
        <v>2094</v>
      </c>
      <c r="E395" s="10">
        <v>2010</v>
      </c>
      <c r="F395" s="9">
        <v>8</v>
      </c>
      <c r="G395" s="8">
        <v>257.69</v>
      </c>
      <c r="I395" s="24"/>
      <c r="J395" s="24"/>
    </row>
    <row r="396" spans="1:10" ht="12.75" customHeight="1">
      <c r="A396" t="s">
        <v>2134</v>
      </c>
      <c r="B396" t="s">
        <v>217</v>
      </c>
      <c r="C396" s="7" t="s">
        <v>1559</v>
      </c>
      <c r="D396" s="7" t="s">
        <v>2094</v>
      </c>
      <c r="E396" s="10">
        <v>2010</v>
      </c>
      <c r="F396" s="9">
        <v>8</v>
      </c>
      <c r="G396" s="8">
        <v>338.03</v>
      </c>
      <c r="I396" s="24"/>
      <c r="J396" s="24"/>
    </row>
    <row r="397" spans="1:10" ht="12.75">
      <c r="A397" t="s">
        <v>2134</v>
      </c>
      <c r="B397" t="s">
        <v>228</v>
      </c>
      <c r="C397" s="7" t="s">
        <v>1559</v>
      </c>
      <c r="D397" s="7" t="s">
        <v>2094</v>
      </c>
      <c r="E397" s="10">
        <v>2010</v>
      </c>
      <c r="F397" s="9">
        <v>8</v>
      </c>
      <c r="G397" s="8">
        <v>828.83</v>
      </c>
      <c r="I397" s="24"/>
      <c r="J397" s="24"/>
    </row>
    <row r="398" spans="1:10" ht="12.75">
      <c r="A398" t="s">
        <v>2134</v>
      </c>
      <c r="B398" t="s">
        <v>205</v>
      </c>
      <c r="C398" s="7" t="s">
        <v>1559</v>
      </c>
      <c r="D398" s="7" t="s">
        <v>2094</v>
      </c>
      <c r="E398" s="10">
        <v>2010</v>
      </c>
      <c r="F398" s="9">
        <v>8</v>
      </c>
      <c r="G398" s="8">
        <v>838.1</v>
      </c>
      <c r="I398" s="24"/>
      <c r="J398" s="24"/>
    </row>
    <row r="399" spans="1:10" ht="12.75">
      <c r="A399" t="s">
        <v>2134</v>
      </c>
      <c r="B399" t="s">
        <v>169</v>
      </c>
      <c r="C399" s="7" t="s">
        <v>1559</v>
      </c>
      <c r="D399" s="7" t="s">
        <v>2094</v>
      </c>
      <c r="E399" s="10">
        <v>2010</v>
      </c>
      <c r="F399" s="9">
        <v>8</v>
      </c>
      <c r="G399" s="8">
        <v>906.93</v>
      </c>
      <c r="I399" s="24"/>
      <c r="J399" s="24"/>
    </row>
    <row r="400" spans="1:10" ht="12.75" customHeight="1">
      <c r="A400" t="s">
        <v>2134</v>
      </c>
      <c r="B400" t="s">
        <v>133</v>
      </c>
      <c r="C400" s="7" t="s">
        <v>1559</v>
      </c>
      <c r="D400" s="7" t="s">
        <v>2094</v>
      </c>
      <c r="E400" s="10">
        <v>2010</v>
      </c>
      <c r="F400" s="9">
        <v>8</v>
      </c>
      <c r="G400" s="8">
        <v>2665.97</v>
      </c>
      <c r="I400" s="24"/>
      <c r="J400" s="24"/>
    </row>
    <row r="401" spans="1:10" ht="12.75">
      <c r="A401" t="s">
        <v>2134</v>
      </c>
      <c r="B401" t="s">
        <v>1170</v>
      </c>
      <c r="C401" s="7" t="s">
        <v>1559</v>
      </c>
      <c r="D401" s="7" t="s">
        <v>1584</v>
      </c>
      <c r="E401" s="10">
        <v>2009</v>
      </c>
      <c r="F401" s="9">
        <v>9</v>
      </c>
      <c r="G401" s="8">
        <v>15.83</v>
      </c>
      <c r="I401" s="24"/>
      <c r="J401" s="24"/>
    </row>
    <row r="402" spans="1:10" ht="12.75">
      <c r="A402" t="s">
        <v>2134</v>
      </c>
      <c r="B402" t="s">
        <v>1218</v>
      </c>
      <c r="C402" s="7" t="s">
        <v>1559</v>
      </c>
      <c r="D402" s="7" t="s">
        <v>1584</v>
      </c>
      <c r="E402" s="10">
        <v>2009</v>
      </c>
      <c r="F402" s="9">
        <v>9</v>
      </c>
      <c r="G402" s="8">
        <v>21.42</v>
      </c>
      <c r="I402" s="24"/>
      <c r="J402" s="24"/>
    </row>
    <row r="403" spans="1:10" ht="12.75">
      <c r="A403" t="s">
        <v>2134</v>
      </c>
      <c r="B403" t="s">
        <v>1266</v>
      </c>
      <c r="C403" s="7" t="s">
        <v>1559</v>
      </c>
      <c r="D403" s="7" t="s">
        <v>1584</v>
      </c>
      <c r="E403" s="10">
        <v>2009</v>
      </c>
      <c r="F403" s="9">
        <v>9</v>
      </c>
      <c r="G403" s="8">
        <v>28.11</v>
      </c>
      <c r="I403" s="24"/>
      <c r="J403" s="24"/>
    </row>
    <row r="404" spans="1:10" ht="12.75" customHeight="1">
      <c r="A404" t="s">
        <v>2134</v>
      </c>
      <c r="B404" t="s">
        <v>1182</v>
      </c>
      <c r="C404" s="7" t="s">
        <v>1559</v>
      </c>
      <c r="D404" s="7" t="s">
        <v>1584</v>
      </c>
      <c r="E404" s="10">
        <v>2009</v>
      </c>
      <c r="F404" s="9">
        <v>9</v>
      </c>
      <c r="G404" s="8">
        <v>47.07</v>
      </c>
      <c r="I404" s="24"/>
      <c r="J404" s="24"/>
    </row>
    <row r="405" spans="1:10" ht="12.75">
      <c r="A405" t="s">
        <v>2134</v>
      </c>
      <c r="B405" t="s">
        <v>1206</v>
      </c>
      <c r="C405" s="7" t="s">
        <v>1559</v>
      </c>
      <c r="D405" s="7" t="s">
        <v>1584</v>
      </c>
      <c r="E405" s="10">
        <v>2009</v>
      </c>
      <c r="F405" s="9">
        <v>9</v>
      </c>
      <c r="G405" s="8">
        <v>141.31</v>
      </c>
      <c r="I405" s="24"/>
      <c r="J405" s="24"/>
    </row>
    <row r="406" spans="1:10" ht="12.75">
      <c r="A406" t="s">
        <v>2134</v>
      </c>
      <c r="B406" t="s">
        <v>1242</v>
      </c>
      <c r="C406" s="7" t="s">
        <v>1559</v>
      </c>
      <c r="D406" s="7" t="s">
        <v>1584</v>
      </c>
      <c r="E406" s="10">
        <v>2009</v>
      </c>
      <c r="F406" s="9">
        <v>9</v>
      </c>
      <c r="G406" s="8">
        <v>158.17</v>
      </c>
      <c r="I406" s="24"/>
      <c r="J406" s="24"/>
    </row>
    <row r="407" spans="1:10" ht="12.75">
      <c r="A407" t="s">
        <v>2134</v>
      </c>
      <c r="B407" t="s">
        <v>1230</v>
      </c>
      <c r="C407" s="7" t="s">
        <v>1559</v>
      </c>
      <c r="D407" s="7" t="s">
        <v>1584</v>
      </c>
      <c r="E407" s="10">
        <v>2009</v>
      </c>
      <c r="F407" s="9">
        <v>9</v>
      </c>
      <c r="G407" s="8">
        <v>473.62</v>
      </c>
      <c r="I407" s="24"/>
      <c r="J407" s="24"/>
    </row>
    <row r="408" spans="1:10" ht="12.75" customHeight="1">
      <c r="A408" t="s">
        <v>2134</v>
      </c>
      <c r="B408" t="s">
        <v>1194</v>
      </c>
      <c r="C408" s="7" t="s">
        <v>1559</v>
      </c>
      <c r="D408" s="7" t="s">
        <v>1584</v>
      </c>
      <c r="E408" s="10">
        <v>2009</v>
      </c>
      <c r="F408" s="9">
        <v>9</v>
      </c>
      <c r="G408" s="8">
        <v>577.71</v>
      </c>
      <c r="I408" s="24"/>
      <c r="J408" s="24"/>
    </row>
    <row r="409" spans="1:10" ht="12.75">
      <c r="A409" t="s">
        <v>2134</v>
      </c>
      <c r="B409" t="s">
        <v>1146</v>
      </c>
      <c r="C409" s="7" t="s">
        <v>1559</v>
      </c>
      <c r="D409" s="7" t="s">
        <v>1584</v>
      </c>
      <c r="E409" s="10">
        <v>2009</v>
      </c>
      <c r="F409" s="9">
        <v>9</v>
      </c>
      <c r="G409" s="8">
        <v>768.79</v>
      </c>
      <c r="I409" s="24"/>
      <c r="J409" s="24"/>
    </row>
    <row r="410" spans="1:10" ht="12.75">
      <c r="A410" t="s">
        <v>2134</v>
      </c>
      <c r="B410" t="s">
        <v>1158</v>
      </c>
      <c r="C410" s="7" t="s">
        <v>1559</v>
      </c>
      <c r="D410" s="7" t="s">
        <v>1584</v>
      </c>
      <c r="E410" s="10">
        <v>2009</v>
      </c>
      <c r="F410" s="9">
        <v>9</v>
      </c>
      <c r="G410" s="8">
        <v>1000.05</v>
      </c>
      <c r="I410" s="24"/>
      <c r="J410" s="24"/>
    </row>
    <row r="411" spans="1:10" ht="12.75">
      <c r="A411" t="s">
        <v>2134</v>
      </c>
      <c r="B411" t="s">
        <v>1254</v>
      </c>
      <c r="C411" s="7" t="s">
        <v>1559</v>
      </c>
      <c r="D411" s="7" t="s">
        <v>1584</v>
      </c>
      <c r="E411" s="10">
        <v>2009</v>
      </c>
      <c r="F411" s="9">
        <v>9</v>
      </c>
      <c r="G411" s="8">
        <v>1162.07</v>
      </c>
      <c r="I411" s="24"/>
      <c r="J411" s="24"/>
    </row>
    <row r="412" spans="1:10" ht="12.75" customHeight="1">
      <c r="A412" t="s">
        <v>2134</v>
      </c>
      <c r="B412" t="s">
        <v>146</v>
      </c>
      <c r="C412" s="7" t="s">
        <v>1559</v>
      </c>
      <c r="D412" s="7" t="s">
        <v>2094</v>
      </c>
      <c r="E412" s="10">
        <v>2010</v>
      </c>
      <c r="F412" s="9">
        <v>9</v>
      </c>
      <c r="G412" s="8">
        <v>16.38</v>
      </c>
      <c r="I412" s="24"/>
      <c r="J412" s="24"/>
    </row>
    <row r="413" spans="1:10" ht="12.75">
      <c r="A413" t="s">
        <v>2134</v>
      </c>
      <c r="B413" t="s">
        <v>194</v>
      </c>
      <c r="C413" s="7" t="s">
        <v>1559</v>
      </c>
      <c r="D413" s="7" t="s">
        <v>2094</v>
      </c>
      <c r="E413" s="10">
        <v>2010</v>
      </c>
      <c r="F413" s="9">
        <v>9</v>
      </c>
      <c r="G413" s="8">
        <v>34.37</v>
      </c>
      <c r="I413" s="24"/>
      <c r="J413" s="24"/>
    </row>
    <row r="414" spans="1:10" ht="12.75">
      <c r="A414" t="s">
        <v>2134</v>
      </c>
      <c r="B414" t="s">
        <v>242</v>
      </c>
      <c r="C414" s="7" t="s">
        <v>1559</v>
      </c>
      <c r="D414" s="7" t="s">
        <v>2094</v>
      </c>
      <c r="E414" s="10">
        <v>2010</v>
      </c>
      <c r="F414" s="9">
        <v>9</v>
      </c>
      <c r="G414" s="8">
        <v>46.17</v>
      </c>
      <c r="I414" s="24"/>
      <c r="J414" s="24"/>
    </row>
    <row r="415" spans="1:10" ht="12.75">
      <c r="A415" t="s">
        <v>2134</v>
      </c>
      <c r="B415" t="s">
        <v>158</v>
      </c>
      <c r="C415" s="7" t="s">
        <v>1559</v>
      </c>
      <c r="D415" s="7" t="s">
        <v>2094</v>
      </c>
      <c r="E415" s="10">
        <v>2010</v>
      </c>
      <c r="F415" s="9">
        <v>9</v>
      </c>
      <c r="G415" s="8">
        <v>60.77</v>
      </c>
      <c r="I415" s="24"/>
      <c r="J415" s="24"/>
    </row>
    <row r="416" spans="1:10" ht="12.75" customHeight="1">
      <c r="A416" t="s">
        <v>2134</v>
      </c>
      <c r="B416" t="s">
        <v>2110</v>
      </c>
      <c r="C416" s="7" t="s">
        <v>1559</v>
      </c>
      <c r="D416" s="7" t="s">
        <v>2094</v>
      </c>
      <c r="E416" s="10">
        <v>2010</v>
      </c>
      <c r="F416" s="9">
        <v>9</v>
      </c>
      <c r="G416" s="8">
        <v>211.68</v>
      </c>
      <c r="I416" s="24"/>
      <c r="J416" s="24"/>
    </row>
    <row r="417" spans="1:10" ht="12.75">
      <c r="A417" t="s">
        <v>2134</v>
      </c>
      <c r="B417" t="s">
        <v>182</v>
      </c>
      <c r="C417" s="7" t="s">
        <v>1559</v>
      </c>
      <c r="D417" s="7" t="s">
        <v>2094</v>
      </c>
      <c r="E417" s="10">
        <v>2010</v>
      </c>
      <c r="F417" s="9">
        <v>9</v>
      </c>
      <c r="G417" s="8">
        <v>322.58</v>
      </c>
      <c r="I417" s="24"/>
      <c r="J417" s="24"/>
    </row>
    <row r="418" spans="1:10" ht="12.75">
      <c r="A418" t="s">
        <v>2134</v>
      </c>
      <c r="B418" t="s">
        <v>218</v>
      </c>
      <c r="C418" s="7" t="s">
        <v>1559</v>
      </c>
      <c r="D418" s="7" t="s">
        <v>2094</v>
      </c>
      <c r="E418" s="10">
        <v>2010</v>
      </c>
      <c r="F418" s="9">
        <v>9</v>
      </c>
      <c r="G418" s="8">
        <v>461.63</v>
      </c>
      <c r="I418" s="24"/>
      <c r="J418" s="24"/>
    </row>
    <row r="419" spans="1:10" ht="12.75">
      <c r="A419" t="s">
        <v>2134</v>
      </c>
      <c r="B419" t="s">
        <v>206</v>
      </c>
      <c r="C419" s="7" t="s">
        <v>1559</v>
      </c>
      <c r="D419" s="7" t="s">
        <v>2094</v>
      </c>
      <c r="E419" s="10">
        <v>2010</v>
      </c>
      <c r="F419" s="9">
        <v>9</v>
      </c>
      <c r="G419" s="8">
        <v>887.54</v>
      </c>
      <c r="I419" s="24"/>
      <c r="J419" s="24"/>
    </row>
    <row r="420" spans="1:10" ht="12.75" customHeight="1">
      <c r="A420" t="s">
        <v>2134</v>
      </c>
      <c r="B420" t="s">
        <v>170</v>
      </c>
      <c r="C420" s="7" t="s">
        <v>1559</v>
      </c>
      <c r="D420" s="7" t="s">
        <v>2094</v>
      </c>
      <c r="E420" s="10">
        <v>2010</v>
      </c>
      <c r="F420" s="9">
        <v>9</v>
      </c>
      <c r="G420" s="8">
        <v>1039.8</v>
      </c>
      <c r="I420" s="24"/>
      <c r="J420" s="24"/>
    </row>
    <row r="421" spans="1:10" ht="12.75">
      <c r="A421" t="s">
        <v>2134</v>
      </c>
      <c r="B421" t="s">
        <v>229</v>
      </c>
      <c r="C421" s="7" t="s">
        <v>1559</v>
      </c>
      <c r="D421" s="7" t="s">
        <v>2094</v>
      </c>
      <c r="E421" s="10">
        <v>2010</v>
      </c>
      <c r="F421" s="9">
        <v>9</v>
      </c>
      <c r="G421" s="8">
        <v>1156.37</v>
      </c>
      <c r="I421" s="24"/>
      <c r="J421" s="24"/>
    </row>
    <row r="422" spans="1:13" ht="12.75">
      <c r="A422" t="s">
        <v>2134</v>
      </c>
      <c r="B422" t="s">
        <v>134</v>
      </c>
      <c r="C422" s="7" t="s">
        <v>1559</v>
      </c>
      <c r="D422" s="7" t="s">
        <v>2094</v>
      </c>
      <c r="E422" s="10">
        <v>2010</v>
      </c>
      <c r="F422" s="9">
        <v>9</v>
      </c>
      <c r="G422" s="8">
        <v>2802.8</v>
      </c>
      <c r="I422" s="24">
        <f>SUM(G357:G422)</f>
        <v>34086.590000000004</v>
      </c>
      <c r="J422" s="24">
        <f>+I422/2</f>
        <v>17043.295000000002</v>
      </c>
      <c r="K422" t="s">
        <v>2171</v>
      </c>
      <c r="L422" s="7" t="s">
        <v>1584</v>
      </c>
      <c r="M422" t="s">
        <v>2134</v>
      </c>
    </row>
    <row r="423" spans="1:10" ht="12.75">
      <c r="A423" t="s">
        <v>2134</v>
      </c>
      <c r="B423" t="s">
        <v>1171</v>
      </c>
      <c r="C423" s="7" t="s">
        <v>1559</v>
      </c>
      <c r="D423" s="7" t="s">
        <v>1584</v>
      </c>
      <c r="E423" s="10">
        <v>2009</v>
      </c>
      <c r="F423" s="9">
        <v>10</v>
      </c>
      <c r="G423" s="8">
        <v>15.83</v>
      </c>
      <c r="I423" s="24"/>
      <c r="J423" s="24"/>
    </row>
    <row r="424" spans="1:10" ht="12.75">
      <c r="A424" t="s">
        <v>2134</v>
      </c>
      <c r="B424" t="s">
        <v>1219</v>
      </c>
      <c r="C424" s="7" t="s">
        <v>1559</v>
      </c>
      <c r="D424" s="7" t="s">
        <v>1584</v>
      </c>
      <c r="E424" s="10">
        <v>2009</v>
      </c>
      <c r="F424" s="9">
        <v>10</v>
      </c>
      <c r="G424" s="8">
        <v>21.42</v>
      </c>
      <c r="I424" s="24"/>
      <c r="J424" s="24"/>
    </row>
    <row r="425" spans="1:10" ht="12.75">
      <c r="A425" t="s">
        <v>2134</v>
      </c>
      <c r="B425" t="s">
        <v>1267</v>
      </c>
      <c r="C425" s="7" t="s">
        <v>1559</v>
      </c>
      <c r="D425" s="7" t="s">
        <v>1584</v>
      </c>
      <c r="E425" s="10">
        <v>2009</v>
      </c>
      <c r="F425" s="9">
        <v>10</v>
      </c>
      <c r="G425" s="8">
        <v>33.47</v>
      </c>
      <c r="I425" s="24"/>
      <c r="J425" s="24"/>
    </row>
    <row r="426" spans="1:10" ht="12.75">
      <c r="A426" t="s">
        <v>2134</v>
      </c>
      <c r="B426" t="s">
        <v>1183</v>
      </c>
      <c r="C426" s="7" t="s">
        <v>1559</v>
      </c>
      <c r="D426" s="7" t="s">
        <v>1584</v>
      </c>
      <c r="E426" s="10">
        <v>2009</v>
      </c>
      <c r="F426" s="9">
        <v>10</v>
      </c>
      <c r="G426" s="8">
        <v>41.71</v>
      </c>
      <c r="I426" s="24"/>
      <c r="J426" s="24"/>
    </row>
    <row r="427" spans="1:10" ht="12.75">
      <c r="A427" t="s">
        <v>2134</v>
      </c>
      <c r="B427" t="s">
        <v>1159</v>
      </c>
      <c r="C427" s="7" t="s">
        <v>1559</v>
      </c>
      <c r="D427" s="7" t="s">
        <v>1584</v>
      </c>
      <c r="E427" s="10">
        <v>2009</v>
      </c>
      <c r="F427" s="9">
        <v>10</v>
      </c>
      <c r="G427" s="8">
        <v>65.57</v>
      </c>
      <c r="I427" s="24"/>
      <c r="J427" s="24"/>
    </row>
    <row r="428" spans="1:10" ht="12.75">
      <c r="A428" t="s">
        <v>2134</v>
      </c>
      <c r="B428" t="s">
        <v>1207</v>
      </c>
      <c r="C428" s="7" t="s">
        <v>1559</v>
      </c>
      <c r="D428" s="7" t="s">
        <v>1584</v>
      </c>
      <c r="E428" s="10">
        <v>2009</v>
      </c>
      <c r="F428" s="9">
        <v>10</v>
      </c>
      <c r="G428" s="8">
        <v>219.99</v>
      </c>
      <c r="I428" s="24"/>
      <c r="J428" s="24"/>
    </row>
    <row r="429" spans="1:10" ht="12.75">
      <c r="A429" t="s">
        <v>2134</v>
      </c>
      <c r="B429" t="s">
        <v>1243</v>
      </c>
      <c r="C429" s="7" t="s">
        <v>1559</v>
      </c>
      <c r="D429" s="7" t="s">
        <v>1584</v>
      </c>
      <c r="E429" s="10">
        <v>2009</v>
      </c>
      <c r="F429" s="9">
        <v>10</v>
      </c>
      <c r="G429" s="8">
        <v>250.9</v>
      </c>
      <c r="I429" s="24"/>
      <c r="J429" s="24"/>
    </row>
    <row r="430" spans="1:10" ht="12.75">
      <c r="A430" t="s">
        <v>2134</v>
      </c>
      <c r="B430" t="s">
        <v>1231</v>
      </c>
      <c r="C430" s="7" t="s">
        <v>1559</v>
      </c>
      <c r="D430" s="7" t="s">
        <v>1584</v>
      </c>
      <c r="E430" s="10">
        <v>2009</v>
      </c>
      <c r="F430" s="9">
        <v>10</v>
      </c>
      <c r="G430" s="8">
        <v>380.89</v>
      </c>
      <c r="I430" s="24"/>
      <c r="J430" s="24"/>
    </row>
    <row r="431" spans="1:10" ht="12.75">
      <c r="A431" t="s">
        <v>2134</v>
      </c>
      <c r="B431" t="s">
        <v>1195</v>
      </c>
      <c r="C431" s="7" t="s">
        <v>1559</v>
      </c>
      <c r="D431" s="7" t="s">
        <v>1584</v>
      </c>
      <c r="E431" s="10">
        <v>2009</v>
      </c>
      <c r="F431" s="9">
        <v>10</v>
      </c>
      <c r="G431" s="8">
        <v>493.41</v>
      </c>
      <c r="I431" s="24"/>
      <c r="J431" s="24"/>
    </row>
    <row r="432" spans="1:10" ht="12.75">
      <c r="A432" t="s">
        <v>2134</v>
      </c>
      <c r="B432" t="s">
        <v>1255</v>
      </c>
      <c r="C432" s="7" t="s">
        <v>1559</v>
      </c>
      <c r="D432" s="7" t="s">
        <v>1584</v>
      </c>
      <c r="E432" s="10">
        <v>2009</v>
      </c>
      <c r="F432" s="9">
        <v>10</v>
      </c>
      <c r="G432" s="8">
        <v>614.12</v>
      </c>
      <c r="I432" s="24"/>
      <c r="J432" s="24"/>
    </row>
    <row r="433" spans="1:10" ht="12.75">
      <c r="A433" t="s">
        <v>2134</v>
      </c>
      <c r="B433" t="s">
        <v>1147</v>
      </c>
      <c r="C433" s="7" t="s">
        <v>1559</v>
      </c>
      <c r="D433" s="7" t="s">
        <v>1584</v>
      </c>
      <c r="E433" s="10">
        <v>2009</v>
      </c>
      <c r="F433" s="9">
        <v>10</v>
      </c>
      <c r="G433" s="8">
        <v>1417.9</v>
      </c>
      <c r="I433" s="24"/>
      <c r="J433" s="24"/>
    </row>
    <row r="434" spans="1:10" ht="12.75">
      <c r="A434" t="s">
        <v>2134</v>
      </c>
      <c r="B434" t="s">
        <v>147</v>
      </c>
      <c r="C434" s="7" t="s">
        <v>1559</v>
      </c>
      <c r="D434" s="7" t="s">
        <v>2094</v>
      </c>
      <c r="E434" s="10">
        <v>2010</v>
      </c>
      <c r="F434" s="9">
        <v>10</v>
      </c>
      <c r="G434" s="8">
        <v>27.53</v>
      </c>
      <c r="I434" s="24"/>
      <c r="J434" s="24"/>
    </row>
    <row r="435" spans="1:10" ht="12.75">
      <c r="A435" t="s">
        <v>2134</v>
      </c>
      <c r="B435" t="s">
        <v>195</v>
      </c>
      <c r="C435" s="7" t="s">
        <v>1559</v>
      </c>
      <c r="D435" s="7" t="s">
        <v>2094</v>
      </c>
      <c r="E435" s="10">
        <v>2010</v>
      </c>
      <c r="F435" s="9">
        <v>10</v>
      </c>
      <c r="G435" s="8">
        <v>34.37</v>
      </c>
      <c r="I435" s="24"/>
      <c r="J435" s="24"/>
    </row>
    <row r="436" spans="1:10" ht="12.75">
      <c r="A436" t="s">
        <v>2134</v>
      </c>
      <c r="B436" t="s">
        <v>243</v>
      </c>
      <c r="C436" s="7" t="s">
        <v>1559</v>
      </c>
      <c r="D436" s="7" t="s">
        <v>2094</v>
      </c>
      <c r="E436" s="10">
        <v>2010</v>
      </c>
      <c r="F436" s="9">
        <v>10</v>
      </c>
      <c r="G436" s="8">
        <v>72.72</v>
      </c>
      <c r="I436" s="24"/>
      <c r="J436" s="24"/>
    </row>
    <row r="437" spans="1:10" ht="12.75">
      <c r="A437" t="s">
        <v>2134</v>
      </c>
      <c r="B437" t="s">
        <v>159</v>
      </c>
      <c r="C437" s="7" t="s">
        <v>1559</v>
      </c>
      <c r="D437" s="7" t="s">
        <v>2094</v>
      </c>
      <c r="E437" s="10">
        <v>2010</v>
      </c>
      <c r="F437" s="9">
        <v>10</v>
      </c>
      <c r="G437" s="8">
        <v>115.55</v>
      </c>
      <c r="I437" s="24"/>
      <c r="J437" s="24"/>
    </row>
    <row r="438" spans="1:10" ht="12.75">
      <c r="A438" t="s">
        <v>2134</v>
      </c>
      <c r="B438" t="s">
        <v>183</v>
      </c>
      <c r="C438" s="7" t="s">
        <v>1559</v>
      </c>
      <c r="D438" s="7" t="s">
        <v>2094</v>
      </c>
      <c r="E438" s="10">
        <v>2010</v>
      </c>
      <c r="F438" s="9">
        <v>10</v>
      </c>
      <c r="G438" s="8">
        <v>449.27</v>
      </c>
      <c r="I438" s="24"/>
      <c r="J438" s="24"/>
    </row>
    <row r="439" spans="1:10" ht="12.75">
      <c r="A439" t="s">
        <v>2134</v>
      </c>
      <c r="B439" t="s">
        <v>219</v>
      </c>
      <c r="C439" s="7" t="s">
        <v>1559</v>
      </c>
      <c r="D439" s="7" t="s">
        <v>2094</v>
      </c>
      <c r="E439" s="10">
        <v>2010</v>
      </c>
      <c r="F439" s="9">
        <v>10</v>
      </c>
      <c r="G439" s="8">
        <v>764.45</v>
      </c>
      <c r="I439" s="24"/>
      <c r="J439" s="24"/>
    </row>
    <row r="440" spans="1:10" ht="12.75">
      <c r="A440" t="s">
        <v>2134</v>
      </c>
      <c r="B440" t="s">
        <v>207</v>
      </c>
      <c r="C440" s="7" t="s">
        <v>1559</v>
      </c>
      <c r="D440" s="7" t="s">
        <v>2094</v>
      </c>
      <c r="E440" s="10">
        <v>2010</v>
      </c>
      <c r="F440" s="9">
        <v>10</v>
      </c>
      <c r="G440" s="8">
        <v>794.84</v>
      </c>
      <c r="I440" s="24"/>
      <c r="J440" s="24"/>
    </row>
    <row r="441" spans="1:10" ht="12.75">
      <c r="A441" t="s">
        <v>2134</v>
      </c>
      <c r="B441" t="s">
        <v>171</v>
      </c>
      <c r="C441" s="7" t="s">
        <v>1559</v>
      </c>
      <c r="D441" s="7" t="s">
        <v>2094</v>
      </c>
      <c r="E441" s="10">
        <v>2010</v>
      </c>
      <c r="F441" s="9">
        <v>10</v>
      </c>
      <c r="G441" s="8">
        <v>1002.72</v>
      </c>
      <c r="I441" s="24"/>
      <c r="J441" s="24"/>
    </row>
    <row r="442" spans="1:10" ht="12.75">
      <c r="A442" t="s">
        <v>2134</v>
      </c>
      <c r="B442" t="s">
        <v>135</v>
      </c>
      <c r="C442" s="7" t="s">
        <v>1559</v>
      </c>
      <c r="D442" s="7" t="s">
        <v>2094</v>
      </c>
      <c r="E442" s="10">
        <v>2010</v>
      </c>
      <c r="F442" s="9">
        <v>10</v>
      </c>
      <c r="G442" s="8">
        <v>1443.2</v>
      </c>
      <c r="I442" s="24"/>
      <c r="J442" s="24"/>
    </row>
    <row r="443" spans="1:10" ht="12.75">
      <c r="A443" t="s">
        <v>2134</v>
      </c>
      <c r="B443" t="s">
        <v>2112</v>
      </c>
      <c r="C443" s="7" t="s">
        <v>1559</v>
      </c>
      <c r="D443" s="7" t="s">
        <v>2094</v>
      </c>
      <c r="E443" s="10">
        <v>2010</v>
      </c>
      <c r="F443" s="9">
        <v>10</v>
      </c>
      <c r="G443" s="8">
        <v>1469.31</v>
      </c>
      <c r="I443" s="24"/>
      <c r="J443" s="24"/>
    </row>
    <row r="444" spans="1:10" ht="12.75">
      <c r="A444" t="s">
        <v>2134</v>
      </c>
      <c r="B444" t="s">
        <v>230</v>
      </c>
      <c r="C444" s="7" t="s">
        <v>1559</v>
      </c>
      <c r="D444" s="7" t="s">
        <v>2094</v>
      </c>
      <c r="E444" s="10">
        <v>2010</v>
      </c>
      <c r="F444" s="9">
        <v>10</v>
      </c>
      <c r="G444" s="8">
        <v>1823.81</v>
      </c>
      <c r="I444" s="24"/>
      <c r="J444" s="24"/>
    </row>
    <row r="445" spans="1:10" ht="12.75">
      <c r="A445" t="s">
        <v>2134</v>
      </c>
      <c r="B445" t="s">
        <v>1268</v>
      </c>
      <c r="C445" s="7" t="s">
        <v>1559</v>
      </c>
      <c r="D445" s="7" t="s">
        <v>1584</v>
      </c>
      <c r="E445" s="10">
        <v>2009</v>
      </c>
      <c r="F445" s="9">
        <v>11</v>
      </c>
      <c r="G445" s="8">
        <v>14.73</v>
      </c>
      <c r="I445" s="24"/>
      <c r="J445" s="24"/>
    </row>
    <row r="446" spans="1:10" ht="12.75">
      <c r="A446" t="s">
        <v>2134</v>
      </c>
      <c r="B446" t="s">
        <v>1172</v>
      </c>
      <c r="C446" s="7" t="s">
        <v>1559</v>
      </c>
      <c r="D446" s="7" t="s">
        <v>1584</v>
      </c>
      <c r="E446" s="10">
        <v>2009</v>
      </c>
      <c r="F446" s="9">
        <v>11</v>
      </c>
      <c r="G446" s="8">
        <v>15.83</v>
      </c>
      <c r="I446" s="24"/>
      <c r="J446" s="24"/>
    </row>
    <row r="447" spans="1:10" ht="12.75">
      <c r="A447" t="s">
        <v>2134</v>
      </c>
      <c r="B447" t="s">
        <v>1184</v>
      </c>
      <c r="C447" s="7" t="s">
        <v>1559</v>
      </c>
      <c r="D447" s="7" t="s">
        <v>1584</v>
      </c>
      <c r="E447" s="10">
        <v>2009</v>
      </c>
      <c r="F447" s="9">
        <v>11</v>
      </c>
      <c r="G447" s="8">
        <v>18.06</v>
      </c>
      <c r="I447" s="24"/>
      <c r="J447" s="24"/>
    </row>
    <row r="448" spans="1:10" ht="12.75" customHeight="1">
      <c r="A448" t="s">
        <v>2134</v>
      </c>
      <c r="B448" t="s">
        <v>1220</v>
      </c>
      <c r="C448" s="7" t="s">
        <v>1559</v>
      </c>
      <c r="D448" s="7" t="s">
        <v>1584</v>
      </c>
      <c r="E448" s="10">
        <v>2009</v>
      </c>
      <c r="F448" s="9">
        <v>11</v>
      </c>
      <c r="G448" s="8">
        <v>19.19</v>
      </c>
      <c r="I448" s="24"/>
      <c r="J448" s="24"/>
    </row>
    <row r="449" spans="1:10" ht="12.75">
      <c r="A449" t="s">
        <v>2134</v>
      </c>
      <c r="B449" t="s">
        <v>1160</v>
      </c>
      <c r="C449" s="7" t="s">
        <v>1559</v>
      </c>
      <c r="D449" s="7" t="s">
        <v>1584</v>
      </c>
      <c r="E449" s="10">
        <v>2009</v>
      </c>
      <c r="F449" s="9">
        <v>11</v>
      </c>
      <c r="G449" s="8">
        <v>65.57</v>
      </c>
      <c r="I449" s="24"/>
      <c r="J449" s="24"/>
    </row>
    <row r="450" spans="1:10" ht="12.75">
      <c r="A450" t="s">
        <v>2134</v>
      </c>
      <c r="B450" t="s">
        <v>1208</v>
      </c>
      <c r="C450" s="7" t="s">
        <v>1559</v>
      </c>
      <c r="D450" s="7" t="s">
        <v>1584</v>
      </c>
      <c r="E450" s="10">
        <v>2009</v>
      </c>
      <c r="F450" s="9">
        <v>11</v>
      </c>
      <c r="G450" s="8">
        <v>73.87</v>
      </c>
      <c r="I450" s="24"/>
      <c r="J450" s="24"/>
    </row>
    <row r="451" spans="1:10" ht="12.75">
      <c r="A451" t="s">
        <v>2134</v>
      </c>
      <c r="B451" t="s">
        <v>1244</v>
      </c>
      <c r="C451" s="7" t="s">
        <v>1559</v>
      </c>
      <c r="D451" s="7" t="s">
        <v>1584</v>
      </c>
      <c r="E451" s="10">
        <v>2009</v>
      </c>
      <c r="F451" s="9">
        <v>11</v>
      </c>
      <c r="G451" s="8">
        <v>73.87</v>
      </c>
      <c r="I451" s="24"/>
      <c r="J451" s="24"/>
    </row>
    <row r="452" spans="1:10" ht="12.75" customHeight="1">
      <c r="A452" t="s">
        <v>2134</v>
      </c>
      <c r="B452" t="s">
        <v>1232</v>
      </c>
      <c r="C452" s="7" t="s">
        <v>1559</v>
      </c>
      <c r="D452" s="7" t="s">
        <v>1584</v>
      </c>
      <c r="E452" s="10">
        <v>2009</v>
      </c>
      <c r="F452" s="9">
        <v>11</v>
      </c>
      <c r="G452" s="8">
        <v>86.23</v>
      </c>
      <c r="I452" s="24"/>
      <c r="J452" s="24"/>
    </row>
    <row r="453" spans="1:10" ht="12.75">
      <c r="A453" t="s">
        <v>2134</v>
      </c>
      <c r="B453" t="s">
        <v>1196</v>
      </c>
      <c r="C453" s="7" t="s">
        <v>1559</v>
      </c>
      <c r="D453" s="7" t="s">
        <v>1584</v>
      </c>
      <c r="E453" s="10">
        <v>2009</v>
      </c>
      <c r="F453" s="9">
        <v>11</v>
      </c>
      <c r="G453" s="8">
        <v>102.82</v>
      </c>
      <c r="I453" s="24"/>
      <c r="J453" s="24"/>
    </row>
    <row r="454" spans="1:10" ht="12.75">
      <c r="A454" t="s">
        <v>2134</v>
      </c>
      <c r="B454" t="s">
        <v>1256</v>
      </c>
      <c r="C454" s="7" t="s">
        <v>1559</v>
      </c>
      <c r="D454" s="7" t="s">
        <v>1584</v>
      </c>
      <c r="E454" s="10">
        <v>2009</v>
      </c>
      <c r="F454" s="9">
        <v>11</v>
      </c>
      <c r="G454" s="8">
        <v>305.02</v>
      </c>
      <c r="I454" s="24"/>
      <c r="J454" s="24"/>
    </row>
    <row r="455" spans="1:10" ht="12.75">
      <c r="A455" t="s">
        <v>2134</v>
      </c>
      <c r="B455" t="s">
        <v>1148</v>
      </c>
      <c r="C455" s="7" t="s">
        <v>1559</v>
      </c>
      <c r="D455" s="7" t="s">
        <v>1584</v>
      </c>
      <c r="E455" s="10">
        <v>2009</v>
      </c>
      <c r="F455" s="9">
        <v>11</v>
      </c>
      <c r="G455" s="8">
        <v>324.81</v>
      </c>
      <c r="I455" s="24"/>
      <c r="J455" s="24"/>
    </row>
    <row r="456" spans="1:10" ht="12.75" customHeight="1">
      <c r="A456" t="s">
        <v>2134</v>
      </c>
      <c r="B456" t="s">
        <v>148</v>
      </c>
      <c r="C456" s="7" t="s">
        <v>1559</v>
      </c>
      <c r="D456" s="7" t="s">
        <v>2094</v>
      </c>
      <c r="E456" s="10">
        <v>2010</v>
      </c>
      <c r="F456" s="9">
        <v>11</v>
      </c>
      <c r="G456" s="8">
        <v>23.07</v>
      </c>
      <c r="I456" s="24"/>
      <c r="J456" s="24"/>
    </row>
    <row r="457" spans="1:10" ht="12.75">
      <c r="A457" t="s">
        <v>2134</v>
      </c>
      <c r="B457" t="s">
        <v>196</v>
      </c>
      <c r="C457" s="7" t="s">
        <v>1559</v>
      </c>
      <c r="D457" s="7" t="s">
        <v>2094</v>
      </c>
      <c r="E457" s="10">
        <v>2010</v>
      </c>
      <c r="F457" s="9">
        <v>11</v>
      </c>
      <c r="G457" s="8">
        <v>34.37</v>
      </c>
      <c r="I457" s="24"/>
      <c r="J457" s="24"/>
    </row>
    <row r="458" spans="1:10" ht="12.75">
      <c r="A458" t="s">
        <v>2134</v>
      </c>
      <c r="B458" t="s">
        <v>244</v>
      </c>
      <c r="C458" s="7" t="s">
        <v>1559</v>
      </c>
      <c r="D458" s="7" t="s">
        <v>2094</v>
      </c>
      <c r="E458" s="10">
        <v>2010</v>
      </c>
      <c r="F458" s="9">
        <v>11</v>
      </c>
      <c r="G458" s="8">
        <v>37.32</v>
      </c>
      <c r="I458" s="24"/>
      <c r="J458" s="24"/>
    </row>
    <row r="459" spans="1:10" ht="12.75">
      <c r="A459" t="s">
        <v>2134</v>
      </c>
      <c r="B459" t="s">
        <v>160</v>
      </c>
      <c r="C459" s="7" t="s">
        <v>1559</v>
      </c>
      <c r="D459" s="7" t="s">
        <v>2094</v>
      </c>
      <c r="E459" s="10">
        <v>2010</v>
      </c>
      <c r="F459" s="9">
        <v>11</v>
      </c>
      <c r="G459" s="8">
        <v>103.19</v>
      </c>
      <c r="I459" s="24"/>
      <c r="J459" s="24"/>
    </row>
    <row r="460" spans="1:10" ht="12.75" customHeight="1">
      <c r="A460" t="s">
        <v>2134</v>
      </c>
      <c r="B460" t="s">
        <v>184</v>
      </c>
      <c r="C460" s="7" t="s">
        <v>1559</v>
      </c>
      <c r="D460" s="7" t="s">
        <v>2094</v>
      </c>
      <c r="E460" s="10">
        <v>2010</v>
      </c>
      <c r="F460" s="9">
        <v>11</v>
      </c>
      <c r="G460" s="8">
        <v>168.08</v>
      </c>
      <c r="I460" s="24"/>
      <c r="J460" s="24"/>
    </row>
    <row r="461" spans="1:10" ht="12.75">
      <c r="A461" t="s">
        <v>2134</v>
      </c>
      <c r="B461" t="s">
        <v>220</v>
      </c>
      <c r="C461" s="7" t="s">
        <v>1559</v>
      </c>
      <c r="D461" s="7" t="s">
        <v>2094</v>
      </c>
      <c r="E461" s="10">
        <v>2010</v>
      </c>
      <c r="F461" s="9">
        <v>11</v>
      </c>
      <c r="G461" s="8">
        <v>427.64</v>
      </c>
      <c r="I461" s="24"/>
      <c r="J461" s="24"/>
    </row>
    <row r="462" spans="1:10" ht="12.75">
      <c r="A462" t="s">
        <v>2134</v>
      </c>
      <c r="B462" t="s">
        <v>172</v>
      </c>
      <c r="C462" s="7" t="s">
        <v>1559</v>
      </c>
      <c r="D462" s="7" t="s">
        <v>2094</v>
      </c>
      <c r="E462" s="10">
        <v>2010</v>
      </c>
      <c r="F462" s="9">
        <v>11</v>
      </c>
      <c r="G462" s="8">
        <v>434.16</v>
      </c>
      <c r="I462" s="24"/>
      <c r="J462" s="24"/>
    </row>
    <row r="463" spans="1:10" ht="12.75">
      <c r="A463" t="s">
        <v>2134</v>
      </c>
      <c r="B463" t="s">
        <v>2114</v>
      </c>
      <c r="C463" s="7" t="s">
        <v>1559</v>
      </c>
      <c r="D463" s="7" t="s">
        <v>2094</v>
      </c>
      <c r="E463" s="10">
        <v>2010</v>
      </c>
      <c r="F463" s="9">
        <v>11</v>
      </c>
      <c r="G463" s="8">
        <v>789.51</v>
      </c>
      <c r="I463" s="24"/>
      <c r="J463" s="24"/>
    </row>
    <row r="464" spans="1:10" ht="12.75" customHeight="1">
      <c r="A464" t="s">
        <v>2134</v>
      </c>
      <c r="B464" t="s">
        <v>208</v>
      </c>
      <c r="C464" s="7" t="s">
        <v>1559</v>
      </c>
      <c r="D464" s="7" t="s">
        <v>2094</v>
      </c>
      <c r="E464" s="10">
        <v>2010</v>
      </c>
      <c r="F464" s="9">
        <v>11</v>
      </c>
      <c r="G464" s="8">
        <v>819.56</v>
      </c>
      <c r="I464" s="24"/>
      <c r="J464" s="24"/>
    </row>
    <row r="465" spans="1:10" ht="12.75">
      <c r="A465" t="s">
        <v>2134</v>
      </c>
      <c r="B465" t="s">
        <v>136</v>
      </c>
      <c r="C465" s="7" t="s">
        <v>1559</v>
      </c>
      <c r="D465" s="7" t="s">
        <v>2094</v>
      </c>
      <c r="E465" s="10">
        <v>2010</v>
      </c>
      <c r="F465" s="9">
        <v>11</v>
      </c>
      <c r="G465" s="8">
        <v>939.53</v>
      </c>
      <c r="I465" s="24"/>
      <c r="J465" s="24"/>
    </row>
    <row r="466" spans="1:10" ht="12.75" customHeight="1">
      <c r="A466" t="s">
        <v>2134</v>
      </c>
      <c r="B466" t="s">
        <v>231</v>
      </c>
      <c r="C466" s="7" t="s">
        <v>1559</v>
      </c>
      <c r="D466" s="7" t="s">
        <v>2094</v>
      </c>
      <c r="E466" s="10">
        <v>2010</v>
      </c>
      <c r="F466" s="9">
        <v>11</v>
      </c>
      <c r="G466" s="8">
        <v>1178</v>
      </c>
      <c r="I466" s="24"/>
      <c r="J466" s="24"/>
    </row>
    <row r="467" spans="1:10" ht="12.75">
      <c r="A467" t="s">
        <v>2134</v>
      </c>
      <c r="B467" t="s">
        <v>1269</v>
      </c>
      <c r="C467" s="7" t="s">
        <v>1559</v>
      </c>
      <c r="D467" s="7" t="s">
        <v>1584</v>
      </c>
      <c r="E467" s="10">
        <v>2009</v>
      </c>
      <c r="F467" s="9">
        <v>12</v>
      </c>
      <c r="G467" s="8">
        <v>10.27</v>
      </c>
      <c r="I467" s="24"/>
      <c r="J467" s="24"/>
    </row>
    <row r="468" spans="1:10" ht="12.75">
      <c r="A468" t="s">
        <v>2134</v>
      </c>
      <c r="B468" t="s">
        <v>1173</v>
      </c>
      <c r="C468" s="7" t="s">
        <v>1559</v>
      </c>
      <c r="D468" s="7" t="s">
        <v>1584</v>
      </c>
      <c r="E468" s="10">
        <v>2009</v>
      </c>
      <c r="F468" s="9">
        <v>12</v>
      </c>
      <c r="G468" s="8">
        <v>15.83</v>
      </c>
      <c r="I468" s="24"/>
      <c r="J468" s="24"/>
    </row>
    <row r="469" spans="1:10" ht="12.75">
      <c r="A469" t="s">
        <v>2134</v>
      </c>
      <c r="B469" t="s">
        <v>1185</v>
      </c>
      <c r="C469" s="7" t="s">
        <v>1559</v>
      </c>
      <c r="D469" s="7" t="s">
        <v>1584</v>
      </c>
      <c r="E469" s="10">
        <v>2009</v>
      </c>
      <c r="F469" s="9">
        <v>12</v>
      </c>
      <c r="G469" s="8">
        <v>15.83</v>
      </c>
      <c r="I469" s="24"/>
      <c r="J469" s="24"/>
    </row>
    <row r="470" spans="1:10" ht="12.75" customHeight="1">
      <c r="A470" t="s">
        <v>2134</v>
      </c>
      <c r="B470" t="s">
        <v>1221</v>
      </c>
      <c r="C470" s="7" t="s">
        <v>1559</v>
      </c>
      <c r="D470" s="7" t="s">
        <v>1584</v>
      </c>
      <c r="E470" s="10">
        <v>2009</v>
      </c>
      <c r="F470" s="9">
        <v>12</v>
      </c>
      <c r="G470" s="8">
        <v>23.65</v>
      </c>
      <c r="I470" s="24"/>
      <c r="J470" s="24"/>
    </row>
    <row r="471" spans="1:10" ht="12.75">
      <c r="A471" t="s">
        <v>2134</v>
      </c>
      <c r="B471" t="s">
        <v>1197</v>
      </c>
      <c r="C471" s="7" t="s">
        <v>1559</v>
      </c>
      <c r="D471" s="7" t="s">
        <v>1584</v>
      </c>
      <c r="E471" s="10">
        <v>2009</v>
      </c>
      <c r="F471" s="9">
        <v>12</v>
      </c>
      <c r="G471" s="8">
        <v>25.11</v>
      </c>
      <c r="I471" s="24"/>
      <c r="J471" s="24"/>
    </row>
    <row r="472" spans="1:10" ht="12.75">
      <c r="A472" t="s">
        <v>2134</v>
      </c>
      <c r="B472" t="s">
        <v>1233</v>
      </c>
      <c r="C472" s="7" t="s">
        <v>1559</v>
      </c>
      <c r="D472" s="7" t="s">
        <v>1584</v>
      </c>
      <c r="E472" s="10">
        <v>2009</v>
      </c>
      <c r="F472" s="9">
        <v>12</v>
      </c>
      <c r="G472" s="8">
        <v>36.23</v>
      </c>
      <c r="I472" s="24"/>
      <c r="J472" s="24"/>
    </row>
    <row r="473" spans="1:10" ht="12.75">
      <c r="A473" t="s">
        <v>2134</v>
      </c>
      <c r="B473" t="s">
        <v>1161</v>
      </c>
      <c r="C473" s="7" t="s">
        <v>1559</v>
      </c>
      <c r="D473" s="7" t="s">
        <v>1584</v>
      </c>
      <c r="E473" s="10">
        <v>2009</v>
      </c>
      <c r="F473" s="9">
        <v>12</v>
      </c>
      <c r="G473" s="8">
        <v>65.57</v>
      </c>
      <c r="I473" s="24"/>
      <c r="J473" s="24"/>
    </row>
    <row r="474" spans="1:10" ht="12.75" customHeight="1">
      <c r="A474" t="s">
        <v>2134</v>
      </c>
      <c r="B474" t="s">
        <v>1149</v>
      </c>
      <c r="C474" s="7" t="s">
        <v>1559</v>
      </c>
      <c r="D474" s="7" t="s">
        <v>1584</v>
      </c>
      <c r="E474" s="10">
        <v>2009</v>
      </c>
      <c r="F474" s="9">
        <v>12</v>
      </c>
      <c r="G474" s="8">
        <v>114.06</v>
      </c>
      <c r="I474" s="24"/>
      <c r="J474" s="24"/>
    </row>
    <row r="475" spans="1:10" ht="12.75">
      <c r="A475" t="s">
        <v>2134</v>
      </c>
      <c r="B475" t="s">
        <v>1209</v>
      </c>
      <c r="C475" s="7" t="s">
        <v>1559</v>
      </c>
      <c r="D475" s="7" t="s">
        <v>1584</v>
      </c>
      <c r="E475" s="10">
        <v>2009</v>
      </c>
      <c r="F475" s="9">
        <v>12</v>
      </c>
      <c r="G475" s="8">
        <v>231.23</v>
      </c>
      <c r="I475" s="24"/>
      <c r="J475" s="24"/>
    </row>
    <row r="476" spans="1:10" ht="12.75" customHeight="1">
      <c r="A476" t="s">
        <v>2134</v>
      </c>
      <c r="B476" t="s">
        <v>1257</v>
      </c>
      <c r="C476" s="7" t="s">
        <v>1559</v>
      </c>
      <c r="D476" s="7" t="s">
        <v>1584</v>
      </c>
      <c r="E476" s="10">
        <v>2009</v>
      </c>
      <c r="F476" s="9">
        <v>12</v>
      </c>
      <c r="G476" s="8">
        <v>246.01</v>
      </c>
      <c r="I476" s="24"/>
      <c r="J476" s="24"/>
    </row>
    <row r="477" spans="1:10" ht="12.75">
      <c r="A477" t="s">
        <v>2134</v>
      </c>
      <c r="B477" t="s">
        <v>1245</v>
      </c>
      <c r="C477" s="7" t="s">
        <v>1559</v>
      </c>
      <c r="D477" s="7" t="s">
        <v>1584</v>
      </c>
      <c r="E477" s="10">
        <v>2009</v>
      </c>
      <c r="F477" s="9">
        <v>12</v>
      </c>
      <c r="G477" s="8">
        <v>453.22</v>
      </c>
      <c r="I477" s="24"/>
      <c r="J477" s="24"/>
    </row>
    <row r="478" spans="1:10" ht="12.75" customHeight="1">
      <c r="A478" t="s">
        <v>2134</v>
      </c>
      <c r="B478" t="s">
        <v>245</v>
      </c>
      <c r="C478" s="7" t="s">
        <v>1559</v>
      </c>
      <c r="D478" s="7" t="s">
        <v>2094</v>
      </c>
      <c r="E478" s="10">
        <v>2010</v>
      </c>
      <c r="F478" s="9">
        <v>12</v>
      </c>
      <c r="G478" s="8">
        <v>10.63</v>
      </c>
      <c r="I478" s="24"/>
      <c r="J478" s="24"/>
    </row>
    <row r="479" spans="1:10" ht="12.75">
      <c r="A479" t="s">
        <v>2134</v>
      </c>
      <c r="B479" t="s">
        <v>149</v>
      </c>
      <c r="C479" s="7" t="s">
        <v>1559</v>
      </c>
      <c r="D479" s="7" t="s">
        <v>2094</v>
      </c>
      <c r="E479" s="10">
        <v>2010</v>
      </c>
      <c r="F479" s="9">
        <v>12</v>
      </c>
      <c r="G479" s="8">
        <v>18.61</v>
      </c>
      <c r="I479" s="24"/>
      <c r="J479" s="24"/>
    </row>
    <row r="480" spans="1:10" ht="12.75">
      <c r="A480" t="s">
        <v>2134</v>
      </c>
      <c r="B480" t="s">
        <v>197</v>
      </c>
      <c r="C480" s="7" t="s">
        <v>1559</v>
      </c>
      <c r="D480" s="7" t="s">
        <v>2094</v>
      </c>
      <c r="E480" s="10">
        <v>2010</v>
      </c>
      <c r="F480" s="9">
        <v>12</v>
      </c>
      <c r="G480" s="8">
        <v>34.37</v>
      </c>
      <c r="I480" s="24"/>
      <c r="J480" s="24"/>
    </row>
    <row r="481" spans="1:10" ht="12.75" customHeight="1">
      <c r="A481" t="s">
        <v>2134</v>
      </c>
      <c r="B481" t="s">
        <v>185</v>
      </c>
      <c r="C481" s="7" t="s">
        <v>1559</v>
      </c>
      <c r="D481" s="7" t="s">
        <v>2094</v>
      </c>
      <c r="E481" s="10">
        <v>2010</v>
      </c>
      <c r="F481" s="9">
        <v>12</v>
      </c>
      <c r="G481" s="8">
        <v>48.97</v>
      </c>
      <c r="I481" s="24"/>
      <c r="J481" s="24"/>
    </row>
    <row r="482" spans="1:10" ht="12.75">
      <c r="A482" t="s">
        <v>2134</v>
      </c>
      <c r="B482" t="s">
        <v>161</v>
      </c>
      <c r="C482" s="7" t="s">
        <v>1559</v>
      </c>
      <c r="D482" s="7" t="s">
        <v>2094</v>
      </c>
      <c r="E482" s="10">
        <v>2010</v>
      </c>
      <c r="F482" s="9">
        <v>12</v>
      </c>
      <c r="G482" s="8">
        <v>109.37</v>
      </c>
      <c r="I482" s="24"/>
      <c r="J482" s="24"/>
    </row>
    <row r="483" spans="1:10" ht="12.75">
      <c r="A483" t="s">
        <v>2134</v>
      </c>
      <c r="B483" t="s">
        <v>221</v>
      </c>
      <c r="C483" s="7" t="s">
        <v>1559</v>
      </c>
      <c r="D483" s="7" t="s">
        <v>2094</v>
      </c>
      <c r="E483" s="10">
        <v>2010</v>
      </c>
      <c r="F483" s="9">
        <v>12</v>
      </c>
      <c r="G483" s="8">
        <v>211.34</v>
      </c>
      <c r="I483" s="24"/>
      <c r="J483" s="24"/>
    </row>
    <row r="484" spans="1:10" ht="12.75">
      <c r="A484" t="s">
        <v>2134</v>
      </c>
      <c r="B484" t="s">
        <v>209</v>
      </c>
      <c r="C484" s="7" t="s">
        <v>1559</v>
      </c>
      <c r="D484" s="7" t="s">
        <v>2094</v>
      </c>
      <c r="E484" s="10">
        <v>2010</v>
      </c>
      <c r="F484" s="9">
        <v>12</v>
      </c>
      <c r="G484" s="8">
        <v>365.33</v>
      </c>
      <c r="I484" s="24"/>
      <c r="J484" s="24"/>
    </row>
    <row r="485" spans="1:10" ht="12.75" customHeight="1">
      <c r="A485" t="s">
        <v>2134</v>
      </c>
      <c r="B485" t="s">
        <v>173</v>
      </c>
      <c r="C485" s="7" t="s">
        <v>1559</v>
      </c>
      <c r="D485" s="7" t="s">
        <v>2094</v>
      </c>
      <c r="E485" s="10">
        <v>2010</v>
      </c>
      <c r="F485" s="9">
        <v>12</v>
      </c>
      <c r="G485" s="8">
        <v>409.44</v>
      </c>
      <c r="I485" s="24"/>
      <c r="J485" s="24"/>
    </row>
    <row r="486" spans="1:10" ht="12.75">
      <c r="A486" t="s">
        <v>2134</v>
      </c>
      <c r="B486" t="s">
        <v>2116</v>
      </c>
      <c r="C486" s="7" t="s">
        <v>1559</v>
      </c>
      <c r="D486" s="7" t="s">
        <v>2094</v>
      </c>
      <c r="E486" s="10">
        <v>2010</v>
      </c>
      <c r="F486" s="9">
        <v>12</v>
      </c>
      <c r="G486" s="8">
        <v>511.41</v>
      </c>
      <c r="I486" s="24"/>
      <c r="J486" s="24"/>
    </row>
    <row r="487" spans="1:10" ht="12.75">
      <c r="A487" t="s">
        <v>2134</v>
      </c>
      <c r="B487" t="s">
        <v>232</v>
      </c>
      <c r="C487" s="7" t="s">
        <v>1559</v>
      </c>
      <c r="D487" s="7" t="s">
        <v>2094</v>
      </c>
      <c r="E487" s="10">
        <v>2010</v>
      </c>
      <c r="F487" s="9">
        <v>12</v>
      </c>
      <c r="G487" s="8">
        <v>560</v>
      </c>
      <c r="I487" s="24"/>
      <c r="J487" s="24"/>
    </row>
    <row r="488" spans="1:13" ht="12.75">
      <c r="A488" t="s">
        <v>2134</v>
      </c>
      <c r="B488" t="s">
        <v>137</v>
      </c>
      <c r="C488" s="7" t="s">
        <v>1559</v>
      </c>
      <c r="D488" s="7" t="s">
        <v>2094</v>
      </c>
      <c r="E488" s="10">
        <v>2010</v>
      </c>
      <c r="F488" s="9">
        <v>12</v>
      </c>
      <c r="G488" s="8">
        <v>679.45</v>
      </c>
      <c r="I488" s="24">
        <f>SUM(G423:G488)</f>
        <v>21803.340000000007</v>
      </c>
      <c r="J488" s="24">
        <f>+I488/2</f>
        <v>10901.670000000004</v>
      </c>
      <c r="K488" t="s">
        <v>2172</v>
      </c>
      <c r="L488" s="7" t="s">
        <v>1584</v>
      </c>
      <c r="M488" t="s">
        <v>2134</v>
      </c>
    </row>
    <row r="489" spans="3:10" ht="12.75">
      <c r="C489" s="7"/>
      <c r="D489" s="7"/>
      <c r="I489" s="24"/>
      <c r="J489" s="24"/>
    </row>
    <row r="490" spans="3:10" ht="12.75" customHeight="1">
      <c r="C490" s="7"/>
      <c r="D490" s="7"/>
      <c r="I490" s="24"/>
      <c r="J490" s="24"/>
    </row>
    <row r="491" spans="3:10" ht="12.75" customHeight="1">
      <c r="C491" s="7"/>
      <c r="D491" s="7"/>
      <c r="I491" s="24"/>
      <c r="J491" s="24"/>
    </row>
    <row r="492" spans="1:13" ht="12.75">
      <c r="A492" t="s">
        <v>1100</v>
      </c>
      <c r="B492" t="s">
        <v>1433</v>
      </c>
      <c r="C492" s="7" t="s">
        <v>1566</v>
      </c>
      <c r="D492" s="7" t="s">
        <v>1614</v>
      </c>
      <c r="E492" s="10">
        <v>2009</v>
      </c>
      <c r="F492" s="9">
        <v>1</v>
      </c>
      <c r="G492" s="8">
        <v>1100.81</v>
      </c>
      <c r="I492" s="24"/>
      <c r="J492" s="24">
        <f>SUM(G492:G516)/2.5</f>
        <v>1341.2600000000007</v>
      </c>
      <c r="K492" t="s">
        <v>2166</v>
      </c>
      <c r="L492" t="s">
        <v>2173</v>
      </c>
      <c r="M492" t="s">
        <v>2168</v>
      </c>
    </row>
    <row r="493" spans="1:10" ht="12.75" customHeight="1">
      <c r="A493" t="s">
        <v>2136</v>
      </c>
      <c r="B493" t="s">
        <v>273</v>
      </c>
      <c r="C493" s="7" t="s">
        <v>274</v>
      </c>
      <c r="D493" s="7" t="s">
        <v>1581</v>
      </c>
      <c r="E493" s="10">
        <v>2010</v>
      </c>
      <c r="F493" s="9">
        <v>1</v>
      </c>
      <c r="G493" s="8">
        <v>2.13</v>
      </c>
      <c r="I493" s="24"/>
      <c r="J493" s="24"/>
    </row>
    <row r="494" spans="1:10" ht="12.75">
      <c r="A494" t="s">
        <v>2136</v>
      </c>
      <c r="B494" t="s">
        <v>277</v>
      </c>
      <c r="C494" s="7" t="s">
        <v>274</v>
      </c>
      <c r="D494" s="7" t="s">
        <v>1581</v>
      </c>
      <c r="E494" s="10">
        <v>2010</v>
      </c>
      <c r="F494" s="9">
        <v>1</v>
      </c>
      <c r="G494" s="8">
        <v>2.13</v>
      </c>
      <c r="I494" s="24"/>
      <c r="J494" s="24"/>
    </row>
    <row r="495" spans="1:10" ht="12.75" customHeight="1">
      <c r="A495" t="s">
        <v>2136</v>
      </c>
      <c r="B495" t="s">
        <v>279</v>
      </c>
      <c r="C495" s="7" t="s">
        <v>274</v>
      </c>
      <c r="D495" s="7" t="s">
        <v>1581</v>
      </c>
      <c r="E495" s="10">
        <v>2010</v>
      </c>
      <c r="F495" s="9">
        <v>1</v>
      </c>
      <c r="G495" s="8">
        <v>2.13</v>
      </c>
      <c r="I495" s="24"/>
      <c r="J495" s="24"/>
    </row>
    <row r="496" spans="1:10" ht="12.75">
      <c r="A496" t="s">
        <v>2136</v>
      </c>
      <c r="B496" t="s">
        <v>281</v>
      </c>
      <c r="C496" s="7" t="s">
        <v>274</v>
      </c>
      <c r="D496" s="7" t="s">
        <v>1581</v>
      </c>
      <c r="E496" s="10">
        <v>2010</v>
      </c>
      <c r="F496" s="9">
        <v>1</v>
      </c>
      <c r="G496" s="8">
        <v>2.13</v>
      </c>
      <c r="I496" s="24"/>
      <c r="J496" s="24"/>
    </row>
    <row r="497" spans="1:10" ht="12.75" customHeight="1">
      <c r="A497" t="s">
        <v>2136</v>
      </c>
      <c r="B497" t="s">
        <v>283</v>
      </c>
      <c r="C497" s="7" t="s">
        <v>274</v>
      </c>
      <c r="D497" s="7" t="s">
        <v>1581</v>
      </c>
      <c r="E497" s="10">
        <v>2010</v>
      </c>
      <c r="F497" s="9">
        <v>1</v>
      </c>
      <c r="G497" s="8">
        <v>2.13</v>
      </c>
      <c r="I497" s="24"/>
      <c r="J497" s="24"/>
    </row>
    <row r="498" spans="1:10" ht="12.75">
      <c r="A498" t="s">
        <v>2136</v>
      </c>
      <c r="B498" t="s">
        <v>285</v>
      </c>
      <c r="C498" s="7" t="s">
        <v>274</v>
      </c>
      <c r="D498" s="7" t="s">
        <v>1581</v>
      </c>
      <c r="E498" s="10">
        <v>2010</v>
      </c>
      <c r="F498" s="9">
        <v>1</v>
      </c>
      <c r="G498" s="8">
        <v>2.13</v>
      </c>
      <c r="I498" s="24"/>
      <c r="J498" s="24"/>
    </row>
    <row r="499" spans="1:10" ht="12.75" customHeight="1">
      <c r="A499" t="s">
        <v>2136</v>
      </c>
      <c r="B499" t="s">
        <v>287</v>
      </c>
      <c r="C499" s="7" t="s">
        <v>274</v>
      </c>
      <c r="D499" s="7" t="s">
        <v>1581</v>
      </c>
      <c r="E499" s="10">
        <v>2010</v>
      </c>
      <c r="F499" s="9">
        <v>1</v>
      </c>
      <c r="G499" s="8">
        <v>2.13</v>
      </c>
      <c r="I499" s="24"/>
      <c r="J499" s="24"/>
    </row>
    <row r="500" spans="1:10" ht="12.75">
      <c r="A500" t="s">
        <v>2136</v>
      </c>
      <c r="B500" t="s">
        <v>289</v>
      </c>
      <c r="C500" s="7" t="s">
        <v>274</v>
      </c>
      <c r="D500" s="7" t="s">
        <v>1581</v>
      </c>
      <c r="E500" s="10">
        <v>2010</v>
      </c>
      <c r="F500" s="9">
        <v>1</v>
      </c>
      <c r="G500" s="8">
        <v>2.13</v>
      </c>
      <c r="I500" s="24"/>
      <c r="J500" s="24"/>
    </row>
    <row r="501" spans="1:10" ht="12.75" customHeight="1">
      <c r="A501" t="s">
        <v>2136</v>
      </c>
      <c r="B501" t="s">
        <v>291</v>
      </c>
      <c r="C501" s="7" t="s">
        <v>274</v>
      </c>
      <c r="D501" s="7" t="s">
        <v>1581</v>
      </c>
      <c r="E501" s="10">
        <v>2010</v>
      </c>
      <c r="F501" s="9">
        <v>1</v>
      </c>
      <c r="G501" s="8">
        <v>2.13</v>
      </c>
      <c r="I501" s="24"/>
      <c r="J501" s="24"/>
    </row>
    <row r="502" spans="1:10" ht="12.75">
      <c r="A502" t="s">
        <v>2136</v>
      </c>
      <c r="B502" t="s">
        <v>293</v>
      </c>
      <c r="C502" s="7" t="s">
        <v>274</v>
      </c>
      <c r="D502" s="7" t="s">
        <v>1581</v>
      </c>
      <c r="E502" s="10">
        <v>2010</v>
      </c>
      <c r="F502" s="9">
        <v>1</v>
      </c>
      <c r="G502" s="8">
        <v>2.13</v>
      </c>
      <c r="I502" s="24"/>
      <c r="J502" s="24"/>
    </row>
    <row r="503" spans="1:10" ht="12.75" customHeight="1">
      <c r="A503" t="s">
        <v>2136</v>
      </c>
      <c r="B503" t="s">
        <v>295</v>
      </c>
      <c r="C503" s="7" t="s">
        <v>274</v>
      </c>
      <c r="D503" s="7" t="s">
        <v>1581</v>
      </c>
      <c r="E503" s="10">
        <v>2010</v>
      </c>
      <c r="F503" s="9">
        <v>1</v>
      </c>
      <c r="G503" s="8">
        <v>2.13</v>
      </c>
      <c r="I503" s="24"/>
      <c r="J503" s="24"/>
    </row>
    <row r="504" spans="1:10" ht="12.75">
      <c r="A504" t="s">
        <v>2136</v>
      </c>
      <c r="B504" t="s">
        <v>297</v>
      </c>
      <c r="C504" s="7" t="s">
        <v>274</v>
      </c>
      <c r="D504" s="7" t="s">
        <v>1581</v>
      </c>
      <c r="E504" s="10">
        <v>2010</v>
      </c>
      <c r="F504" s="9">
        <v>1</v>
      </c>
      <c r="G504" s="8">
        <v>2.13</v>
      </c>
      <c r="I504" s="24"/>
      <c r="J504" s="24"/>
    </row>
    <row r="505" spans="1:10" ht="12.75" customHeight="1">
      <c r="A505" t="s">
        <v>2136</v>
      </c>
      <c r="B505" t="s">
        <v>299</v>
      </c>
      <c r="C505" s="7" t="s">
        <v>274</v>
      </c>
      <c r="D505" s="7" t="s">
        <v>1581</v>
      </c>
      <c r="E505" s="10">
        <v>2010</v>
      </c>
      <c r="F505" s="9">
        <v>1</v>
      </c>
      <c r="G505" s="8">
        <v>2.13</v>
      </c>
      <c r="I505" s="24"/>
      <c r="J505" s="24"/>
    </row>
    <row r="506" spans="1:10" ht="12.75" customHeight="1">
      <c r="A506" t="s">
        <v>2136</v>
      </c>
      <c r="B506" t="s">
        <v>301</v>
      </c>
      <c r="C506" s="7" t="s">
        <v>274</v>
      </c>
      <c r="D506" s="7" t="s">
        <v>1581</v>
      </c>
      <c r="E506" s="10">
        <v>2010</v>
      </c>
      <c r="F506" s="9">
        <v>1</v>
      </c>
      <c r="G506" s="8">
        <v>8.52</v>
      </c>
      <c r="I506" s="24"/>
      <c r="J506" s="24"/>
    </row>
    <row r="507" spans="1:10" ht="12.75">
      <c r="A507" t="s">
        <v>2137</v>
      </c>
      <c r="B507" t="s">
        <v>304</v>
      </c>
      <c r="C507" s="7" t="s">
        <v>1562</v>
      </c>
      <c r="D507" s="7" t="s">
        <v>305</v>
      </c>
      <c r="E507" s="10">
        <v>2010</v>
      </c>
      <c r="F507" s="9">
        <v>3</v>
      </c>
      <c r="G507" s="8">
        <v>200</v>
      </c>
      <c r="I507" s="24"/>
      <c r="J507" s="24"/>
    </row>
    <row r="508" spans="1:10" ht="12.75">
      <c r="A508" t="s">
        <v>2138</v>
      </c>
      <c r="B508" t="s">
        <v>314</v>
      </c>
      <c r="C508" s="7" t="s">
        <v>1566</v>
      </c>
      <c r="D508" s="7" t="s">
        <v>315</v>
      </c>
      <c r="E508" s="10">
        <v>2010</v>
      </c>
      <c r="F508" s="9">
        <v>3</v>
      </c>
      <c r="G508" s="8">
        <v>599</v>
      </c>
      <c r="I508" s="24"/>
      <c r="J508" s="24"/>
    </row>
    <row r="509" spans="1:10" ht="12.75" customHeight="1">
      <c r="A509" t="s">
        <v>2137</v>
      </c>
      <c r="B509" t="s">
        <v>930</v>
      </c>
      <c r="C509" s="7" t="s">
        <v>1562</v>
      </c>
      <c r="D509" s="7" t="s">
        <v>305</v>
      </c>
      <c r="E509" s="10">
        <v>2011</v>
      </c>
      <c r="F509" s="9">
        <v>3</v>
      </c>
      <c r="G509" s="8">
        <v>295</v>
      </c>
      <c r="I509" s="24"/>
      <c r="J509" s="24"/>
    </row>
    <row r="510" spans="1:10" ht="12.75">
      <c r="A510" t="s">
        <v>2138</v>
      </c>
      <c r="B510" t="s">
        <v>934</v>
      </c>
      <c r="C510" s="7" t="s">
        <v>1566</v>
      </c>
      <c r="D510" s="7" t="s">
        <v>1581</v>
      </c>
      <c r="E510" s="10">
        <v>2011</v>
      </c>
      <c r="F510" s="9">
        <v>3</v>
      </c>
      <c r="G510" s="8">
        <v>314</v>
      </c>
      <c r="I510" s="24"/>
      <c r="J510" s="24"/>
    </row>
    <row r="511" spans="1:10" ht="12.75" customHeight="1">
      <c r="A511" t="s">
        <v>2137</v>
      </c>
      <c r="B511" t="s">
        <v>1289</v>
      </c>
      <c r="C511" s="7" t="s">
        <v>1562</v>
      </c>
      <c r="D511" s="7" t="s">
        <v>1589</v>
      </c>
      <c r="E511" s="10">
        <v>2009</v>
      </c>
      <c r="F511" s="9">
        <v>4</v>
      </c>
      <c r="G511" s="8">
        <v>300</v>
      </c>
      <c r="I511" s="24"/>
      <c r="J511" s="24"/>
    </row>
    <row r="512" spans="1:10" ht="12.75">
      <c r="A512" t="s">
        <v>2137</v>
      </c>
      <c r="B512" t="s">
        <v>307</v>
      </c>
      <c r="C512" s="7" t="s">
        <v>1562</v>
      </c>
      <c r="D512" s="7" t="s">
        <v>305</v>
      </c>
      <c r="E512" s="10">
        <v>2010</v>
      </c>
      <c r="F512" s="9">
        <v>4</v>
      </c>
      <c r="G512" s="8">
        <v>95</v>
      </c>
      <c r="I512" s="24"/>
      <c r="J512" s="24"/>
    </row>
    <row r="513" spans="1:10" ht="12.75" customHeight="1">
      <c r="A513" t="s">
        <v>2137</v>
      </c>
      <c r="B513" t="s">
        <v>1291</v>
      </c>
      <c r="C513" s="7" t="s">
        <v>1562</v>
      </c>
      <c r="D513" s="7" t="s">
        <v>1589</v>
      </c>
      <c r="E513" s="10">
        <v>2009</v>
      </c>
      <c r="F513" s="9">
        <v>6</v>
      </c>
      <c r="G513" s="8">
        <v>115</v>
      </c>
      <c r="I513" s="24"/>
      <c r="J513" s="24"/>
    </row>
    <row r="514" spans="1:10" ht="12.75" customHeight="1">
      <c r="A514" t="s">
        <v>1075</v>
      </c>
      <c r="B514" t="s">
        <v>1288</v>
      </c>
      <c r="C514" s="7" t="s">
        <v>1561</v>
      </c>
      <c r="D514" s="7" t="s">
        <v>1588</v>
      </c>
      <c r="E514" s="10">
        <v>2009</v>
      </c>
      <c r="F514" s="9">
        <v>8</v>
      </c>
      <c r="G514" s="8">
        <v>15</v>
      </c>
      <c r="I514" s="24"/>
      <c r="J514" s="24"/>
    </row>
    <row r="515" spans="1:10" ht="12.75" customHeight="1">
      <c r="A515" t="s">
        <v>2137</v>
      </c>
      <c r="B515" t="s">
        <v>1290</v>
      </c>
      <c r="C515" s="7" t="s">
        <v>1562</v>
      </c>
      <c r="D515" s="7" t="s">
        <v>1589</v>
      </c>
      <c r="E515" s="10">
        <v>2009</v>
      </c>
      <c r="F515" s="9">
        <v>9</v>
      </c>
      <c r="G515" s="8">
        <v>95</v>
      </c>
      <c r="I515" s="24"/>
      <c r="J515" s="24"/>
    </row>
    <row r="516" spans="1:10" ht="12.75" customHeight="1">
      <c r="A516" t="s">
        <v>1087</v>
      </c>
      <c r="B516" t="s">
        <v>1338</v>
      </c>
      <c r="C516" s="7" t="s">
        <v>1566</v>
      </c>
      <c r="D516" s="7" t="s">
        <v>1581</v>
      </c>
      <c r="E516" s="10">
        <v>2009</v>
      </c>
      <c r="F516" s="9">
        <v>11</v>
      </c>
      <c r="G516" s="8">
        <v>188.13</v>
      </c>
      <c r="I516" s="24"/>
      <c r="J516" s="24"/>
    </row>
    <row r="517" spans="3:10" ht="12.75" customHeight="1">
      <c r="C517" s="7"/>
      <c r="D517" s="7"/>
      <c r="I517" s="24"/>
      <c r="J517" s="24"/>
    </row>
    <row r="518" spans="3:10" ht="12.75" customHeight="1">
      <c r="C518" s="7"/>
      <c r="D518" s="7"/>
      <c r="I518" s="24"/>
      <c r="J518" s="24"/>
    </row>
    <row r="519" spans="3:10" ht="12.75" customHeight="1">
      <c r="C519" s="7"/>
      <c r="D519" s="7"/>
      <c r="I519" s="24"/>
      <c r="J519" s="24"/>
    </row>
    <row r="520" spans="1:10" ht="12.75">
      <c r="A520" t="s">
        <v>2139</v>
      </c>
      <c r="B520" t="s">
        <v>1296</v>
      </c>
      <c r="C520" s="7" t="s">
        <v>1556</v>
      </c>
      <c r="D520" s="7" t="s">
        <v>1592</v>
      </c>
      <c r="E520" s="10">
        <v>2009</v>
      </c>
      <c r="F520" s="9">
        <v>1</v>
      </c>
      <c r="G520" s="8">
        <v>173.2</v>
      </c>
      <c r="I520" s="24"/>
      <c r="J520" s="24"/>
    </row>
    <row r="521" spans="1:10" ht="12.75" customHeight="1">
      <c r="A521" t="s">
        <v>2139</v>
      </c>
      <c r="B521" t="s">
        <v>319</v>
      </c>
      <c r="C521" s="7" t="s">
        <v>1556</v>
      </c>
      <c r="D521" s="7" t="s">
        <v>1592</v>
      </c>
      <c r="E521" s="10">
        <v>2010</v>
      </c>
      <c r="F521" s="9">
        <v>1</v>
      </c>
      <c r="G521" s="8">
        <v>173.2</v>
      </c>
      <c r="I521" s="24"/>
      <c r="J521" s="24"/>
    </row>
    <row r="522" spans="1:10" ht="12.75">
      <c r="A522" t="s">
        <v>2139</v>
      </c>
      <c r="B522" t="s">
        <v>321</v>
      </c>
      <c r="C522" s="7" t="s">
        <v>1556</v>
      </c>
      <c r="D522" s="7" t="s">
        <v>1592</v>
      </c>
      <c r="E522" s="10">
        <v>2010</v>
      </c>
      <c r="F522" s="9">
        <v>1</v>
      </c>
      <c r="G522" s="8">
        <v>173.2</v>
      </c>
      <c r="I522" s="24"/>
      <c r="J522" s="24"/>
    </row>
    <row r="523" spans="1:10" ht="12.75" customHeight="1">
      <c r="A523" t="s">
        <v>2139</v>
      </c>
      <c r="B523" t="s">
        <v>938</v>
      </c>
      <c r="C523" s="7" t="s">
        <v>1556</v>
      </c>
      <c r="D523" s="7" t="s">
        <v>1592</v>
      </c>
      <c r="E523" s="10">
        <v>2011</v>
      </c>
      <c r="F523" s="9">
        <v>1</v>
      </c>
      <c r="G523" s="8">
        <v>205.67</v>
      </c>
      <c r="I523" s="24"/>
      <c r="J523" s="24"/>
    </row>
    <row r="524" spans="1:10" ht="12.75">
      <c r="A524" t="s">
        <v>2139</v>
      </c>
      <c r="B524" t="s">
        <v>1297</v>
      </c>
      <c r="C524" s="7" t="s">
        <v>1556</v>
      </c>
      <c r="D524" s="7" t="s">
        <v>1592</v>
      </c>
      <c r="E524" s="10">
        <v>2009</v>
      </c>
      <c r="F524" s="9">
        <v>2</v>
      </c>
      <c r="G524" s="8">
        <v>173.2</v>
      </c>
      <c r="I524" s="24"/>
      <c r="J524" s="24"/>
    </row>
    <row r="525" spans="1:10" ht="12.75" customHeight="1">
      <c r="A525" t="s">
        <v>2139</v>
      </c>
      <c r="B525" t="s">
        <v>324</v>
      </c>
      <c r="C525" s="7" t="s">
        <v>1556</v>
      </c>
      <c r="D525" s="7" t="s">
        <v>1592</v>
      </c>
      <c r="E525" s="10">
        <v>2010</v>
      </c>
      <c r="F525" s="9">
        <v>2</v>
      </c>
      <c r="G525" s="8">
        <v>173.2</v>
      </c>
      <c r="I525" s="24"/>
      <c r="J525" s="24"/>
    </row>
    <row r="526" spans="1:10" ht="12.75">
      <c r="A526" t="s">
        <v>2139</v>
      </c>
      <c r="B526" t="s">
        <v>941</v>
      </c>
      <c r="C526" s="7" t="s">
        <v>1556</v>
      </c>
      <c r="D526" s="7" t="s">
        <v>1592</v>
      </c>
      <c r="E526" s="10">
        <v>2011</v>
      </c>
      <c r="F526" s="9">
        <v>2</v>
      </c>
      <c r="G526" s="8">
        <v>205.67</v>
      </c>
      <c r="I526" s="24"/>
      <c r="J526" s="24"/>
    </row>
    <row r="527" spans="1:10" ht="12.75" customHeight="1">
      <c r="A527" t="s">
        <v>2139</v>
      </c>
      <c r="B527" t="s">
        <v>1298</v>
      </c>
      <c r="C527" s="7" t="s">
        <v>1556</v>
      </c>
      <c r="D527" s="7" t="s">
        <v>1581</v>
      </c>
      <c r="E527" s="10">
        <v>2009</v>
      </c>
      <c r="F527" s="9">
        <v>3</v>
      </c>
      <c r="G527" s="8">
        <v>173.2</v>
      </c>
      <c r="I527" s="24"/>
      <c r="J527" s="24"/>
    </row>
    <row r="528" spans="1:13" ht="12.75">
      <c r="A528" t="s">
        <v>2139</v>
      </c>
      <c r="B528" t="s">
        <v>944</v>
      </c>
      <c r="C528" s="7" t="s">
        <v>1556</v>
      </c>
      <c r="D528" s="7" t="s">
        <v>1592</v>
      </c>
      <c r="E528" s="10">
        <v>2011</v>
      </c>
      <c r="F528" s="9">
        <v>3</v>
      </c>
      <c r="G528" s="8">
        <v>276.04</v>
      </c>
      <c r="I528" s="24">
        <f>SUM(G520:G528)</f>
        <v>1726.58</v>
      </c>
      <c r="J528" s="24">
        <f>+I528/3</f>
        <v>575.5266666666666</v>
      </c>
      <c r="K528" t="s">
        <v>2169</v>
      </c>
      <c r="L528" t="s">
        <v>2139</v>
      </c>
      <c r="M528" s="7" t="s">
        <v>2174</v>
      </c>
    </row>
    <row r="529" spans="1:10" ht="12.75" customHeight="1">
      <c r="A529" t="s">
        <v>2139</v>
      </c>
      <c r="B529" t="s">
        <v>1299</v>
      </c>
      <c r="C529" s="7" t="s">
        <v>1556</v>
      </c>
      <c r="D529" s="7" t="s">
        <v>1581</v>
      </c>
      <c r="E529" s="10">
        <v>2009</v>
      </c>
      <c r="F529" s="9">
        <v>4</v>
      </c>
      <c r="G529" s="8">
        <v>255.83</v>
      </c>
      <c r="I529" s="24"/>
      <c r="J529" s="24"/>
    </row>
    <row r="530" spans="1:10" ht="12.75">
      <c r="A530" t="s">
        <v>2139</v>
      </c>
      <c r="B530" t="s">
        <v>327</v>
      </c>
      <c r="C530" s="7" t="s">
        <v>1556</v>
      </c>
      <c r="D530" s="7" t="s">
        <v>1592</v>
      </c>
      <c r="E530" s="10">
        <v>2010</v>
      </c>
      <c r="F530" s="9">
        <v>4</v>
      </c>
      <c r="G530" s="8">
        <v>173.2</v>
      </c>
      <c r="I530" s="24"/>
      <c r="J530" s="24"/>
    </row>
    <row r="531" spans="1:10" ht="12.75" customHeight="1">
      <c r="A531" t="s">
        <v>2139</v>
      </c>
      <c r="B531" t="s">
        <v>947</v>
      </c>
      <c r="C531" s="7" t="s">
        <v>1556</v>
      </c>
      <c r="D531" s="7" t="s">
        <v>1592</v>
      </c>
      <c r="E531" s="10">
        <v>2011</v>
      </c>
      <c r="F531" s="9">
        <v>4</v>
      </c>
      <c r="G531" s="8">
        <v>238.15</v>
      </c>
      <c r="I531" s="24"/>
      <c r="J531" s="24"/>
    </row>
    <row r="532" spans="1:10" ht="12.75">
      <c r="A532" t="s">
        <v>2139</v>
      </c>
      <c r="B532" t="s">
        <v>1300</v>
      </c>
      <c r="C532" s="7" t="s">
        <v>1556</v>
      </c>
      <c r="D532" s="7" t="s">
        <v>1581</v>
      </c>
      <c r="E532" s="10">
        <v>2009</v>
      </c>
      <c r="F532" s="9">
        <v>5</v>
      </c>
      <c r="G532" s="8">
        <v>179.67</v>
      </c>
      <c r="I532" s="24"/>
      <c r="J532" s="24"/>
    </row>
    <row r="533" spans="1:10" ht="12.75" customHeight="1">
      <c r="A533" t="s">
        <v>2139</v>
      </c>
      <c r="B533" t="s">
        <v>330</v>
      </c>
      <c r="C533" s="7" t="s">
        <v>1556</v>
      </c>
      <c r="D533" s="7" t="s">
        <v>1592</v>
      </c>
      <c r="E533" s="10">
        <v>2010</v>
      </c>
      <c r="F533" s="9">
        <v>5</v>
      </c>
      <c r="G533" s="8">
        <v>366.01</v>
      </c>
      <c r="I533" s="24"/>
      <c r="J533" s="24"/>
    </row>
    <row r="534" spans="1:10" ht="12.75">
      <c r="A534" t="s">
        <v>2139</v>
      </c>
      <c r="B534" t="s">
        <v>949</v>
      </c>
      <c r="C534" s="7" t="s">
        <v>1556</v>
      </c>
      <c r="D534" s="7" t="s">
        <v>1592</v>
      </c>
      <c r="E534" s="10">
        <v>2011</v>
      </c>
      <c r="F534" s="9">
        <v>5</v>
      </c>
      <c r="G534" s="8">
        <v>395.11</v>
      </c>
      <c r="I534" s="24"/>
      <c r="J534" s="24"/>
    </row>
    <row r="535" spans="1:10" ht="12.75" customHeight="1">
      <c r="A535" t="s">
        <v>2139</v>
      </c>
      <c r="B535" t="s">
        <v>1301</v>
      </c>
      <c r="C535" s="7" t="s">
        <v>1556</v>
      </c>
      <c r="D535" s="7" t="s">
        <v>1581</v>
      </c>
      <c r="E535" s="10">
        <v>2009</v>
      </c>
      <c r="F535" s="9">
        <v>6</v>
      </c>
      <c r="G535" s="8">
        <v>906.54</v>
      </c>
      <c r="I535" s="24"/>
      <c r="J535" s="24"/>
    </row>
    <row r="536" spans="1:13" ht="12.75" customHeight="1">
      <c r="A536" t="s">
        <v>2139</v>
      </c>
      <c r="B536" t="s">
        <v>332</v>
      </c>
      <c r="C536" s="7" t="s">
        <v>1556</v>
      </c>
      <c r="D536" s="7" t="s">
        <v>1592</v>
      </c>
      <c r="E536" s="10">
        <v>2010</v>
      </c>
      <c r="F536" s="9">
        <v>6</v>
      </c>
      <c r="G536" s="8">
        <v>693.88</v>
      </c>
      <c r="I536" s="24">
        <f>SUM(G529:G536)</f>
        <v>3208.39</v>
      </c>
      <c r="J536" s="24">
        <f>+I536/3</f>
        <v>1069.4633333333334</v>
      </c>
      <c r="K536" t="s">
        <v>2170</v>
      </c>
      <c r="L536" t="s">
        <v>2139</v>
      </c>
      <c r="M536" s="7" t="s">
        <v>2174</v>
      </c>
    </row>
    <row r="537" spans="1:10" ht="12.75">
      <c r="A537" t="s">
        <v>2139</v>
      </c>
      <c r="B537" t="s">
        <v>1302</v>
      </c>
      <c r="C537" s="7" t="s">
        <v>1556</v>
      </c>
      <c r="D537" s="7" t="s">
        <v>1581</v>
      </c>
      <c r="E537" s="10">
        <v>2009</v>
      </c>
      <c r="F537" s="9">
        <v>7</v>
      </c>
      <c r="G537" s="8">
        <v>778.01</v>
      </c>
      <c r="I537" s="24"/>
      <c r="J537" s="24"/>
    </row>
    <row r="538" spans="1:10" ht="12.75" customHeight="1">
      <c r="A538" t="s">
        <v>2139</v>
      </c>
      <c r="B538" t="s">
        <v>334</v>
      </c>
      <c r="C538" s="7" t="s">
        <v>1556</v>
      </c>
      <c r="D538" s="7" t="s">
        <v>1592</v>
      </c>
      <c r="E538" s="10">
        <v>2010</v>
      </c>
      <c r="F538" s="9">
        <v>7</v>
      </c>
      <c r="G538" s="8">
        <v>793.99</v>
      </c>
      <c r="I538" s="24"/>
      <c r="J538" s="24"/>
    </row>
    <row r="539" spans="1:10" ht="12.75" customHeight="1">
      <c r="A539" t="s">
        <v>2139</v>
      </c>
      <c r="B539" t="s">
        <v>1303</v>
      </c>
      <c r="C539" s="7" t="s">
        <v>1556</v>
      </c>
      <c r="D539" s="7" t="s">
        <v>1581</v>
      </c>
      <c r="E539" s="10">
        <v>2009</v>
      </c>
      <c r="F539" s="9">
        <v>8</v>
      </c>
      <c r="G539" s="8">
        <v>726.36</v>
      </c>
      <c r="I539" s="24"/>
      <c r="J539" s="24"/>
    </row>
    <row r="540" spans="1:10" ht="12.75">
      <c r="A540" t="s">
        <v>2139</v>
      </c>
      <c r="B540" t="s">
        <v>337</v>
      </c>
      <c r="C540" s="7" t="s">
        <v>1556</v>
      </c>
      <c r="D540" s="7" t="s">
        <v>1592</v>
      </c>
      <c r="E540" s="10">
        <v>2010</v>
      </c>
      <c r="F540" s="9">
        <v>8</v>
      </c>
      <c r="G540" s="8">
        <v>856.26</v>
      </c>
      <c r="I540" s="24"/>
      <c r="J540" s="24"/>
    </row>
    <row r="541" spans="1:13" ht="12.75" customHeight="1">
      <c r="A541" t="s">
        <v>2139</v>
      </c>
      <c r="B541" t="s">
        <v>340</v>
      </c>
      <c r="C541" s="7" t="s">
        <v>1556</v>
      </c>
      <c r="D541" s="7" t="s">
        <v>1592</v>
      </c>
      <c r="E541" s="10">
        <v>2010</v>
      </c>
      <c r="F541" s="9">
        <v>9</v>
      </c>
      <c r="G541" s="8">
        <v>828.06</v>
      </c>
      <c r="I541" s="24">
        <f>SUM(G537:G541)</f>
        <v>3982.68</v>
      </c>
      <c r="J541" s="24">
        <f>+I541/2</f>
        <v>1991.34</v>
      </c>
      <c r="K541" t="s">
        <v>2171</v>
      </c>
      <c r="L541" t="s">
        <v>2139</v>
      </c>
      <c r="M541" s="7" t="s">
        <v>2174</v>
      </c>
    </row>
    <row r="542" spans="1:10" ht="12.75" customHeight="1">
      <c r="A542" t="s">
        <v>2139</v>
      </c>
      <c r="B542" t="s">
        <v>1304</v>
      </c>
      <c r="C542" s="7" t="s">
        <v>1556</v>
      </c>
      <c r="D542" s="7" t="s">
        <v>1581</v>
      </c>
      <c r="E542" s="10">
        <v>2009</v>
      </c>
      <c r="F542" s="9">
        <v>10</v>
      </c>
      <c r="G542" s="8">
        <v>800.79</v>
      </c>
      <c r="I542" s="24"/>
      <c r="J542" s="24"/>
    </row>
    <row r="543" spans="1:10" ht="12.75">
      <c r="A543" t="s">
        <v>2139</v>
      </c>
      <c r="B543" t="s">
        <v>1305</v>
      </c>
      <c r="C543" s="7" t="s">
        <v>1556</v>
      </c>
      <c r="D543" s="7" t="s">
        <v>1592</v>
      </c>
      <c r="E543" s="10">
        <v>2009</v>
      </c>
      <c r="F543" s="9">
        <v>10</v>
      </c>
      <c r="G543" s="8">
        <v>734.91</v>
      </c>
      <c r="I543" s="24"/>
      <c r="J543" s="24"/>
    </row>
    <row r="544" spans="1:10" ht="12.75" customHeight="1">
      <c r="A544" t="s">
        <v>2139</v>
      </c>
      <c r="B544" t="s">
        <v>343</v>
      </c>
      <c r="C544" s="7" t="s">
        <v>1556</v>
      </c>
      <c r="D544" s="7" t="s">
        <v>1592</v>
      </c>
      <c r="E544" s="10">
        <v>2010</v>
      </c>
      <c r="F544" s="9">
        <v>10</v>
      </c>
      <c r="G544" s="8">
        <v>825.79</v>
      </c>
      <c r="I544" s="24"/>
      <c r="J544" s="24"/>
    </row>
    <row r="545" spans="1:10" ht="12.75">
      <c r="A545" t="s">
        <v>2139</v>
      </c>
      <c r="B545" t="s">
        <v>1306</v>
      </c>
      <c r="C545" s="7" t="s">
        <v>1556</v>
      </c>
      <c r="D545" s="7" t="s">
        <v>1592</v>
      </c>
      <c r="E545" s="10">
        <v>2009</v>
      </c>
      <c r="F545" s="9">
        <v>11</v>
      </c>
      <c r="G545" s="8">
        <v>221.91</v>
      </c>
      <c r="I545" s="24"/>
      <c r="J545" s="24"/>
    </row>
    <row r="546" spans="1:10" ht="12.75" customHeight="1">
      <c r="A546" t="s">
        <v>2139</v>
      </c>
      <c r="B546" t="s">
        <v>345</v>
      </c>
      <c r="C546" s="7" t="s">
        <v>1556</v>
      </c>
      <c r="D546" s="7" t="s">
        <v>1592</v>
      </c>
      <c r="E546" s="10">
        <v>2010</v>
      </c>
      <c r="F546" s="9">
        <v>11</v>
      </c>
      <c r="G546" s="8">
        <v>328.73</v>
      </c>
      <c r="I546" s="24"/>
      <c r="J546" s="24"/>
    </row>
    <row r="547" spans="1:13" ht="12.75">
      <c r="A547" t="s">
        <v>2139</v>
      </c>
      <c r="B547" t="s">
        <v>348</v>
      </c>
      <c r="C547" s="7" t="s">
        <v>1556</v>
      </c>
      <c r="D547" s="7" t="s">
        <v>1592</v>
      </c>
      <c r="E547" s="10">
        <v>2010</v>
      </c>
      <c r="F547" s="9">
        <v>12</v>
      </c>
      <c r="G547" s="8">
        <v>238.15</v>
      </c>
      <c r="I547" s="24">
        <f>SUM(G542:G547)</f>
        <v>3150.2799999999997</v>
      </c>
      <c r="J547" s="24">
        <f>+I547/2</f>
        <v>1575.1399999999999</v>
      </c>
      <c r="K547" t="s">
        <v>2172</v>
      </c>
      <c r="L547" t="s">
        <v>2139</v>
      </c>
      <c r="M547" s="7" t="s">
        <v>2174</v>
      </c>
    </row>
    <row r="548" spans="3:10" ht="12.75">
      <c r="C548" s="7"/>
      <c r="D548" s="7"/>
      <c r="I548" s="24"/>
      <c r="J548" s="24"/>
    </row>
    <row r="549" spans="3:10" ht="12.75">
      <c r="C549" s="7"/>
      <c r="D549" s="7"/>
      <c r="I549" s="24"/>
      <c r="J549" s="24"/>
    </row>
    <row r="550" spans="3:10" ht="12.75">
      <c r="C550" s="7"/>
      <c r="D550" s="7"/>
      <c r="I550" s="24"/>
      <c r="J550" s="24"/>
    </row>
    <row r="551" spans="9:10" ht="12.75" customHeight="1">
      <c r="I551" s="24"/>
      <c r="J551" s="24"/>
    </row>
    <row r="552" spans="9:10" ht="12.75">
      <c r="I552" s="24"/>
      <c r="J552" s="24"/>
    </row>
    <row r="553" spans="9:10" ht="12.75" customHeight="1">
      <c r="I553" s="24"/>
      <c r="J553" s="24"/>
    </row>
    <row r="554" spans="1:10" ht="12.75">
      <c r="A554" t="s">
        <v>2141</v>
      </c>
      <c r="B554" t="s">
        <v>1331</v>
      </c>
      <c r="C554" s="7" t="s">
        <v>1562</v>
      </c>
      <c r="D554" s="7" t="s">
        <v>1594</v>
      </c>
      <c r="E554" s="10">
        <v>2009</v>
      </c>
      <c r="F554" s="9">
        <v>2</v>
      </c>
      <c r="G554" s="8">
        <v>160.76</v>
      </c>
      <c r="I554" s="24"/>
      <c r="J554" s="24"/>
    </row>
    <row r="555" spans="1:10" ht="12.75" customHeight="1">
      <c r="A555" t="s">
        <v>2141</v>
      </c>
      <c r="B555" t="s">
        <v>1322</v>
      </c>
      <c r="C555" s="7" t="s">
        <v>1562</v>
      </c>
      <c r="D555" s="7" t="s">
        <v>1594</v>
      </c>
      <c r="E555" s="10">
        <v>2009</v>
      </c>
      <c r="F555" s="9">
        <v>2</v>
      </c>
      <c r="G555" s="8">
        <v>1065.47</v>
      </c>
      <c r="I555" s="24"/>
      <c r="J555" s="24"/>
    </row>
    <row r="556" spans="1:10" ht="12.75">
      <c r="A556" t="s">
        <v>2141</v>
      </c>
      <c r="B556" t="s">
        <v>1313</v>
      </c>
      <c r="C556" s="7" t="s">
        <v>1562</v>
      </c>
      <c r="D556" s="7" t="s">
        <v>1594</v>
      </c>
      <c r="E556" s="10">
        <v>2009</v>
      </c>
      <c r="F556" s="9">
        <v>2</v>
      </c>
      <c r="G556" s="8">
        <v>1660.49</v>
      </c>
      <c r="I556" s="24"/>
      <c r="J556" s="24"/>
    </row>
    <row r="557" spans="1:10" ht="12.75" customHeight="1">
      <c r="A557" t="s">
        <v>2141</v>
      </c>
      <c r="B557" t="s">
        <v>952</v>
      </c>
      <c r="C557" s="7" t="s">
        <v>1562</v>
      </c>
      <c r="D557" s="7" t="s">
        <v>1589</v>
      </c>
      <c r="E557" s="10">
        <v>2011</v>
      </c>
      <c r="F557" s="9">
        <v>2</v>
      </c>
      <c r="G557" s="8">
        <v>1018</v>
      </c>
      <c r="I557" s="24"/>
      <c r="J557" s="24"/>
    </row>
    <row r="558" spans="1:10" ht="12.75">
      <c r="A558" t="s">
        <v>2141</v>
      </c>
      <c r="B558" t="s">
        <v>1317</v>
      </c>
      <c r="C558" s="7" t="s">
        <v>1562</v>
      </c>
      <c r="D558" s="7" t="s">
        <v>1594</v>
      </c>
      <c r="E558" s="10">
        <v>2009</v>
      </c>
      <c r="F558" s="9">
        <v>3</v>
      </c>
      <c r="G558" s="8">
        <v>6418.37</v>
      </c>
      <c r="I558" s="24"/>
      <c r="J558" s="24"/>
    </row>
    <row r="559" spans="1:13" ht="12.75" customHeight="1">
      <c r="A559" t="s">
        <v>2141</v>
      </c>
      <c r="B559" t="s">
        <v>1314</v>
      </c>
      <c r="C559" s="7" t="s">
        <v>1562</v>
      </c>
      <c r="D559" s="7" t="s">
        <v>1589</v>
      </c>
      <c r="E559" s="10">
        <v>2009</v>
      </c>
      <c r="F559" s="9">
        <v>3</v>
      </c>
      <c r="G559" s="8">
        <v>2324.53</v>
      </c>
      <c r="I559" s="24">
        <f>SUM(G554:G559)</f>
        <v>12647.62</v>
      </c>
      <c r="J559" s="24">
        <f>+I559/3</f>
        <v>4215.873333333334</v>
      </c>
      <c r="K559" t="s">
        <v>2169</v>
      </c>
      <c r="L559" t="s">
        <v>2141</v>
      </c>
      <c r="M559" t="s">
        <v>2175</v>
      </c>
    </row>
    <row r="560" spans="1:10" ht="12.75">
      <c r="A560" t="s">
        <v>2141</v>
      </c>
      <c r="B560" t="s">
        <v>1319</v>
      </c>
      <c r="C560" s="7" t="s">
        <v>1562</v>
      </c>
      <c r="D560" s="7" t="s">
        <v>1594</v>
      </c>
      <c r="E560" s="10">
        <v>2009</v>
      </c>
      <c r="F560" s="9">
        <v>4</v>
      </c>
      <c r="G560" s="8">
        <v>644.67</v>
      </c>
      <c r="I560" s="24"/>
      <c r="J560" s="24"/>
    </row>
    <row r="561" spans="1:10" ht="12.75" customHeight="1">
      <c r="A561" t="s">
        <v>2141</v>
      </c>
      <c r="B561" t="s">
        <v>375</v>
      </c>
      <c r="C561" s="7" t="s">
        <v>1562</v>
      </c>
      <c r="D561" s="7" t="s">
        <v>1589</v>
      </c>
      <c r="E561" s="10">
        <v>2010</v>
      </c>
      <c r="F561" s="9">
        <v>4</v>
      </c>
      <c r="G561" s="8">
        <v>300</v>
      </c>
      <c r="I561" s="24"/>
      <c r="J561" s="24"/>
    </row>
    <row r="562" spans="1:10" ht="12.75">
      <c r="A562" t="s">
        <v>2141</v>
      </c>
      <c r="B562" t="s">
        <v>378</v>
      </c>
      <c r="C562" s="7" t="s">
        <v>1562</v>
      </c>
      <c r="D562" s="7" t="s">
        <v>1589</v>
      </c>
      <c r="E562" s="10">
        <v>2010</v>
      </c>
      <c r="F562" s="9">
        <v>4</v>
      </c>
      <c r="G562" s="8">
        <v>300</v>
      </c>
      <c r="I562" s="24"/>
      <c r="J562" s="24"/>
    </row>
    <row r="563" spans="1:10" ht="12.75" customHeight="1">
      <c r="A563" t="s">
        <v>2141</v>
      </c>
      <c r="B563" t="s">
        <v>381</v>
      </c>
      <c r="C563" s="7" t="s">
        <v>1562</v>
      </c>
      <c r="D563" s="7" t="s">
        <v>1589</v>
      </c>
      <c r="E563" s="10">
        <v>2010</v>
      </c>
      <c r="F563" s="9">
        <v>4</v>
      </c>
      <c r="G563" s="8">
        <v>300</v>
      </c>
      <c r="I563" s="24"/>
      <c r="J563" s="24"/>
    </row>
    <row r="564" spans="1:10" ht="12.75">
      <c r="A564" t="s">
        <v>2141</v>
      </c>
      <c r="B564" t="s">
        <v>383</v>
      </c>
      <c r="C564" s="7" t="s">
        <v>1562</v>
      </c>
      <c r="D564" s="7" t="s">
        <v>1589</v>
      </c>
      <c r="E564" s="10">
        <v>2010</v>
      </c>
      <c r="F564" s="9">
        <v>4</v>
      </c>
      <c r="G564" s="8">
        <v>300</v>
      </c>
      <c r="I564" s="24"/>
      <c r="J564" s="24"/>
    </row>
    <row r="565" spans="1:10" ht="12.75" customHeight="1">
      <c r="A565" t="s">
        <v>2141</v>
      </c>
      <c r="B565" t="s">
        <v>357</v>
      </c>
      <c r="C565" s="7" t="s">
        <v>1562</v>
      </c>
      <c r="D565" s="7" t="s">
        <v>1589</v>
      </c>
      <c r="E565" s="10">
        <v>2010</v>
      </c>
      <c r="F565" s="9">
        <v>4</v>
      </c>
      <c r="G565" s="8">
        <v>998.02</v>
      </c>
      <c r="I565" s="24"/>
      <c r="J565" s="24"/>
    </row>
    <row r="566" spans="1:10" ht="12.75" customHeight="1">
      <c r="A566" t="s">
        <v>2141</v>
      </c>
      <c r="B566" t="s">
        <v>955</v>
      </c>
      <c r="C566" s="7" t="s">
        <v>1562</v>
      </c>
      <c r="D566" s="7" t="s">
        <v>1589</v>
      </c>
      <c r="E566" s="10">
        <v>2011</v>
      </c>
      <c r="F566" s="9">
        <v>4</v>
      </c>
      <c r="G566" s="8">
        <v>1424.64</v>
      </c>
      <c r="I566" s="24"/>
      <c r="J566" s="24"/>
    </row>
    <row r="567" spans="1:10" ht="12.75" customHeight="1">
      <c r="A567" t="s">
        <v>457</v>
      </c>
      <c r="B567" t="s">
        <v>458</v>
      </c>
      <c r="C567" s="7" t="s">
        <v>1562</v>
      </c>
      <c r="D567" s="7" t="s">
        <v>1589</v>
      </c>
      <c r="E567" s="10">
        <v>2010</v>
      </c>
      <c r="F567" s="9">
        <v>4</v>
      </c>
      <c r="G567" s="8">
        <v>421.2</v>
      </c>
      <c r="I567" s="24"/>
      <c r="J567" s="24"/>
    </row>
    <row r="568" spans="1:10" ht="12.75">
      <c r="A568" t="s">
        <v>2141</v>
      </c>
      <c r="B568" t="s">
        <v>1315</v>
      </c>
      <c r="C568" s="7" t="s">
        <v>1562</v>
      </c>
      <c r="D568" s="7" t="s">
        <v>1594</v>
      </c>
      <c r="E568" s="10">
        <v>2009</v>
      </c>
      <c r="F568" s="9">
        <v>5</v>
      </c>
      <c r="G568" s="8">
        <v>222.67</v>
      </c>
      <c r="I568" s="24"/>
      <c r="J568" s="24"/>
    </row>
    <row r="569" spans="1:10" ht="12.75" customHeight="1">
      <c r="A569" t="s">
        <v>2141</v>
      </c>
      <c r="B569" t="s">
        <v>1316</v>
      </c>
      <c r="C569" s="7" t="s">
        <v>1562</v>
      </c>
      <c r="D569" s="7" t="s">
        <v>1594</v>
      </c>
      <c r="E569" s="10">
        <v>2009</v>
      </c>
      <c r="F569" s="9">
        <v>5</v>
      </c>
      <c r="G569" s="8">
        <v>1484.15</v>
      </c>
      <c r="I569" s="24"/>
      <c r="J569" s="24"/>
    </row>
    <row r="570" spans="1:10" ht="12.75">
      <c r="A570" t="s">
        <v>2141</v>
      </c>
      <c r="B570" t="s">
        <v>360</v>
      </c>
      <c r="C570" s="7" t="s">
        <v>1562</v>
      </c>
      <c r="D570" s="7" t="s">
        <v>1589</v>
      </c>
      <c r="E570" s="10">
        <v>2010</v>
      </c>
      <c r="F570" s="9">
        <v>5</v>
      </c>
      <c r="G570" s="8">
        <v>858.07</v>
      </c>
      <c r="I570" s="24"/>
      <c r="J570" s="24"/>
    </row>
    <row r="571" spans="1:10" ht="12.75" customHeight="1">
      <c r="A571" t="s">
        <v>2141</v>
      </c>
      <c r="B571" t="s">
        <v>957</v>
      </c>
      <c r="C571" s="7" t="s">
        <v>1562</v>
      </c>
      <c r="D571" s="7" t="s">
        <v>1589</v>
      </c>
      <c r="E571" s="10">
        <v>2011</v>
      </c>
      <c r="F571" s="9">
        <v>5</v>
      </c>
      <c r="G571" s="8">
        <v>734.93</v>
      </c>
      <c r="I571" s="24"/>
      <c r="J571" s="24"/>
    </row>
    <row r="572" spans="1:10" ht="12.75">
      <c r="A572" t="s">
        <v>2141</v>
      </c>
      <c r="B572" t="s">
        <v>1309</v>
      </c>
      <c r="C572" s="7" t="s">
        <v>1562</v>
      </c>
      <c r="D572" s="7" t="s">
        <v>1594</v>
      </c>
      <c r="E572" s="10">
        <v>2009</v>
      </c>
      <c r="F572" s="9">
        <v>6</v>
      </c>
      <c r="G572" s="8">
        <v>1065.47</v>
      </c>
      <c r="I572" s="24"/>
      <c r="J572" s="24"/>
    </row>
    <row r="573" spans="1:10" ht="12.75" customHeight="1">
      <c r="A573" t="s">
        <v>2141</v>
      </c>
      <c r="B573" t="s">
        <v>1318</v>
      </c>
      <c r="C573" s="7" t="s">
        <v>1562</v>
      </c>
      <c r="D573" s="7" t="s">
        <v>1594</v>
      </c>
      <c r="E573" s="10">
        <v>2009</v>
      </c>
      <c r="F573" s="9">
        <v>6</v>
      </c>
      <c r="G573" s="8">
        <v>1635.59</v>
      </c>
      <c r="I573" s="24"/>
      <c r="J573" s="24"/>
    </row>
    <row r="574" spans="1:10" ht="12.75">
      <c r="A574" t="s">
        <v>2141</v>
      </c>
      <c r="B574" t="s">
        <v>363</v>
      </c>
      <c r="C574" s="7" t="s">
        <v>1562</v>
      </c>
      <c r="D574" s="7" t="s">
        <v>1589</v>
      </c>
      <c r="E574" s="10">
        <v>2010</v>
      </c>
      <c r="F574" s="9">
        <v>6</v>
      </c>
      <c r="G574" s="8">
        <v>1132.98</v>
      </c>
      <c r="I574" s="24"/>
      <c r="J574" s="24"/>
    </row>
    <row r="575" spans="1:13" ht="12.75" customHeight="1">
      <c r="A575" t="s">
        <v>2141</v>
      </c>
      <c r="B575" t="s">
        <v>386</v>
      </c>
      <c r="C575" s="7" t="s">
        <v>1562</v>
      </c>
      <c r="D575" s="7" t="s">
        <v>1589</v>
      </c>
      <c r="E575" s="10">
        <v>2010</v>
      </c>
      <c r="F575" s="9">
        <v>6</v>
      </c>
      <c r="G575" s="8">
        <v>2168.43</v>
      </c>
      <c r="I575" s="24">
        <f>SUM(G560:G575)</f>
        <v>13990.82</v>
      </c>
      <c r="J575" s="24">
        <f>+I575/3</f>
        <v>4663.606666666667</v>
      </c>
      <c r="K575" t="s">
        <v>2170</v>
      </c>
      <c r="L575" t="s">
        <v>2141</v>
      </c>
      <c r="M575" t="s">
        <v>2175</v>
      </c>
    </row>
    <row r="576" spans="1:10" ht="12.75">
      <c r="A576" t="s">
        <v>2141</v>
      </c>
      <c r="B576" t="s">
        <v>1310</v>
      </c>
      <c r="C576" s="7" t="s">
        <v>1562</v>
      </c>
      <c r="D576" s="7" t="s">
        <v>1594</v>
      </c>
      <c r="E576" s="10">
        <v>2009</v>
      </c>
      <c r="F576" s="9">
        <v>7</v>
      </c>
      <c r="G576" s="8">
        <v>200</v>
      </c>
      <c r="I576" s="24"/>
      <c r="J576" s="24"/>
    </row>
    <row r="577" spans="1:10" ht="12.75" customHeight="1">
      <c r="A577" t="s">
        <v>2141</v>
      </c>
      <c r="B577" t="s">
        <v>1311</v>
      </c>
      <c r="C577" s="7" t="s">
        <v>1562</v>
      </c>
      <c r="D577" s="7" t="s">
        <v>1594</v>
      </c>
      <c r="E577" s="10">
        <v>2009</v>
      </c>
      <c r="F577" s="9">
        <v>7</v>
      </c>
      <c r="G577" s="8">
        <v>200</v>
      </c>
      <c r="I577" s="24"/>
      <c r="J577" s="24"/>
    </row>
    <row r="578" spans="1:10" ht="12.75">
      <c r="A578" t="s">
        <v>2141</v>
      </c>
      <c r="B578" t="s">
        <v>1312</v>
      </c>
      <c r="C578" s="7" t="s">
        <v>1562</v>
      </c>
      <c r="D578" s="7" t="s">
        <v>1594</v>
      </c>
      <c r="E578" s="10">
        <v>2009</v>
      </c>
      <c r="F578" s="9">
        <v>7</v>
      </c>
      <c r="G578" s="8">
        <v>200</v>
      </c>
      <c r="I578" s="24"/>
      <c r="J578" s="24"/>
    </row>
    <row r="579" spans="1:10" ht="12.75" customHeight="1">
      <c r="A579" t="s">
        <v>2141</v>
      </c>
      <c r="B579" t="s">
        <v>1327</v>
      </c>
      <c r="C579" s="7" t="s">
        <v>1562</v>
      </c>
      <c r="D579" s="7" t="s">
        <v>1594</v>
      </c>
      <c r="E579" s="10">
        <v>2009</v>
      </c>
      <c r="F579" s="9">
        <v>7</v>
      </c>
      <c r="G579" s="8">
        <v>200</v>
      </c>
      <c r="I579" s="24"/>
      <c r="J579" s="24"/>
    </row>
    <row r="580" spans="1:10" ht="12.75">
      <c r="A580" t="s">
        <v>2141</v>
      </c>
      <c r="B580" t="s">
        <v>1328</v>
      </c>
      <c r="C580" s="7" t="s">
        <v>1562</v>
      </c>
      <c r="D580" s="7" t="s">
        <v>1594</v>
      </c>
      <c r="E580" s="10">
        <v>2009</v>
      </c>
      <c r="F580" s="9">
        <v>7</v>
      </c>
      <c r="G580" s="8">
        <v>200</v>
      </c>
      <c r="I580" s="24"/>
      <c r="J580" s="24"/>
    </row>
    <row r="581" spans="1:10" ht="12.75" customHeight="1">
      <c r="A581" t="s">
        <v>2141</v>
      </c>
      <c r="B581" t="s">
        <v>1329</v>
      </c>
      <c r="C581" s="7" t="s">
        <v>1562</v>
      </c>
      <c r="D581" s="7" t="s">
        <v>1594</v>
      </c>
      <c r="E581" s="10">
        <v>2009</v>
      </c>
      <c r="F581" s="9">
        <v>7</v>
      </c>
      <c r="G581" s="8">
        <v>200</v>
      </c>
      <c r="I581" s="24"/>
      <c r="J581" s="24"/>
    </row>
    <row r="582" spans="1:10" ht="12.75">
      <c r="A582" t="s">
        <v>2141</v>
      </c>
      <c r="B582" t="s">
        <v>1330</v>
      </c>
      <c r="C582" s="7" t="s">
        <v>1562</v>
      </c>
      <c r="D582" s="7" t="s">
        <v>1594</v>
      </c>
      <c r="E582" s="10">
        <v>2009</v>
      </c>
      <c r="F582" s="9">
        <v>7</v>
      </c>
      <c r="G582" s="8">
        <v>200</v>
      </c>
      <c r="I582" s="24"/>
      <c r="J582" s="24"/>
    </row>
    <row r="583" spans="1:10" ht="12.75" customHeight="1">
      <c r="A583" t="s">
        <v>2141</v>
      </c>
      <c r="B583" t="s">
        <v>1320</v>
      </c>
      <c r="C583" s="7" t="s">
        <v>1562</v>
      </c>
      <c r="D583" s="7" t="s">
        <v>1594</v>
      </c>
      <c r="E583" s="10">
        <v>2009</v>
      </c>
      <c r="F583" s="9">
        <v>8</v>
      </c>
      <c r="G583" s="8">
        <v>1447.54</v>
      </c>
      <c r="I583" s="24"/>
      <c r="J583" s="24"/>
    </row>
    <row r="584" spans="1:10" ht="12.75">
      <c r="A584" t="s">
        <v>2141</v>
      </c>
      <c r="B584" t="s">
        <v>1323</v>
      </c>
      <c r="C584" s="7" t="s">
        <v>1562</v>
      </c>
      <c r="D584" s="7" t="s">
        <v>1594</v>
      </c>
      <c r="E584" s="10">
        <v>2009</v>
      </c>
      <c r="F584" s="9">
        <v>8</v>
      </c>
      <c r="G584" s="8">
        <v>6484.05</v>
      </c>
      <c r="I584" s="24"/>
      <c r="J584" s="24"/>
    </row>
    <row r="585" spans="1:10" ht="12.75" customHeight="1">
      <c r="A585" t="s">
        <v>2141</v>
      </c>
      <c r="B585" t="s">
        <v>1321</v>
      </c>
      <c r="C585" s="7" t="s">
        <v>1562</v>
      </c>
      <c r="D585" s="7" t="s">
        <v>1594</v>
      </c>
      <c r="E585" s="10">
        <v>2009</v>
      </c>
      <c r="F585" s="9">
        <v>9</v>
      </c>
      <c r="G585" s="8">
        <v>720.49</v>
      </c>
      <c r="I585" s="24"/>
      <c r="J585" s="24"/>
    </row>
    <row r="586" spans="1:10" ht="12.75">
      <c r="A586" t="s">
        <v>2141</v>
      </c>
      <c r="B586" t="s">
        <v>1325</v>
      </c>
      <c r="C586" s="7" t="s">
        <v>1562</v>
      </c>
      <c r="D586" s="7" t="s">
        <v>1594</v>
      </c>
      <c r="E586" s="10">
        <v>2009</v>
      </c>
      <c r="F586" s="9">
        <v>9</v>
      </c>
      <c r="G586" s="8">
        <v>1106.18</v>
      </c>
      <c r="I586" s="24"/>
      <c r="J586" s="24"/>
    </row>
    <row r="587" spans="1:10" ht="12.75" customHeight="1">
      <c r="A587" t="s">
        <v>2141</v>
      </c>
      <c r="B587" t="s">
        <v>1324</v>
      </c>
      <c r="C587" s="7" t="s">
        <v>1562</v>
      </c>
      <c r="D587" s="7" t="s">
        <v>1589</v>
      </c>
      <c r="E587" s="10">
        <v>2009</v>
      </c>
      <c r="F587" s="9">
        <v>9</v>
      </c>
      <c r="G587" s="8">
        <v>668.41</v>
      </c>
      <c r="I587" s="24"/>
      <c r="J587" s="24"/>
    </row>
    <row r="588" spans="1:10" ht="12.75" customHeight="1">
      <c r="A588" t="s">
        <v>2141</v>
      </c>
      <c r="B588" t="s">
        <v>355</v>
      </c>
      <c r="C588" s="7" t="s">
        <v>1562</v>
      </c>
      <c r="D588" s="7" t="s">
        <v>1589</v>
      </c>
      <c r="E588" s="10">
        <v>2010</v>
      </c>
      <c r="F588" s="9">
        <v>9</v>
      </c>
      <c r="G588" s="8">
        <v>200</v>
      </c>
      <c r="I588" s="24"/>
      <c r="J588" s="24"/>
    </row>
    <row r="589" spans="1:13" ht="12.75">
      <c r="A589" t="s">
        <v>2141</v>
      </c>
      <c r="B589" t="s">
        <v>366</v>
      </c>
      <c r="C589" s="7" t="s">
        <v>1562</v>
      </c>
      <c r="D589" s="7" t="s">
        <v>1589</v>
      </c>
      <c r="E589" s="10">
        <v>2010</v>
      </c>
      <c r="F589" s="9">
        <v>9</v>
      </c>
      <c r="G589" s="8">
        <v>1216.75</v>
      </c>
      <c r="I589" s="24">
        <f>SUM(G576:G589)</f>
        <v>13243.42</v>
      </c>
      <c r="J589" s="24">
        <f>+I589/2</f>
        <v>6621.71</v>
      </c>
      <c r="K589" t="s">
        <v>2171</v>
      </c>
      <c r="L589" t="s">
        <v>2141</v>
      </c>
      <c r="M589" t="s">
        <v>2175</v>
      </c>
    </row>
    <row r="590" spans="1:10" ht="12.75" customHeight="1">
      <c r="A590" t="s">
        <v>2141</v>
      </c>
      <c r="B590" t="s">
        <v>372</v>
      </c>
      <c r="C590" s="7" t="s">
        <v>1562</v>
      </c>
      <c r="D590" s="7" t="s">
        <v>1589</v>
      </c>
      <c r="E590" s="10">
        <v>2010</v>
      </c>
      <c r="F590" s="9">
        <v>11</v>
      </c>
      <c r="G590" s="8">
        <v>527.55</v>
      </c>
      <c r="I590" s="24"/>
      <c r="J590" s="24"/>
    </row>
    <row r="591" spans="1:10" ht="12.75" customHeight="1">
      <c r="A591" t="s">
        <v>2141</v>
      </c>
      <c r="B591" t="s">
        <v>369</v>
      </c>
      <c r="C591" s="7" t="s">
        <v>1562</v>
      </c>
      <c r="D591" s="7" t="s">
        <v>1589</v>
      </c>
      <c r="E591" s="10">
        <v>2010</v>
      </c>
      <c r="F591" s="9">
        <v>11</v>
      </c>
      <c r="G591" s="8">
        <v>1345.78</v>
      </c>
      <c r="I591" s="24"/>
      <c r="J591" s="24"/>
    </row>
    <row r="592" spans="1:10" ht="12.75">
      <c r="A592" t="s">
        <v>2141</v>
      </c>
      <c r="B592" t="s">
        <v>1326</v>
      </c>
      <c r="C592" s="7" t="s">
        <v>1562</v>
      </c>
      <c r="D592" s="7" t="s">
        <v>1594</v>
      </c>
      <c r="E592" s="10">
        <v>2009</v>
      </c>
      <c r="F592" s="9">
        <v>12</v>
      </c>
      <c r="G592" s="8">
        <v>1562.88</v>
      </c>
      <c r="I592" s="24"/>
      <c r="J592" s="24"/>
    </row>
    <row r="593" spans="1:13" ht="12.75" customHeight="1">
      <c r="A593" t="s">
        <v>2141</v>
      </c>
      <c r="B593" t="s">
        <v>379</v>
      </c>
      <c r="C593" s="7" t="s">
        <v>1562</v>
      </c>
      <c r="D593" s="7" t="s">
        <v>1589</v>
      </c>
      <c r="E593" s="10">
        <v>2010</v>
      </c>
      <c r="F593" s="9">
        <v>12</v>
      </c>
      <c r="G593" s="8">
        <v>1515.69</v>
      </c>
      <c r="I593" s="24">
        <f>SUM(G590:G593)</f>
        <v>4951.9</v>
      </c>
      <c r="J593" s="24">
        <f>+I593/2</f>
        <v>2475.95</v>
      </c>
      <c r="K593" t="s">
        <v>2172</v>
      </c>
      <c r="L593" t="s">
        <v>2141</v>
      </c>
      <c r="M593" t="s">
        <v>2175</v>
      </c>
    </row>
    <row r="594" spans="9:10" ht="12.75">
      <c r="I594" s="24"/>
      <c r="J594" s="24"/>
    </row>
    <row r="595" spans="3:10" ht="12.75">
      <c r="C595" s="7"/>
      <c r="D595" s="7"/>
      <c r="I595" s="24"/>
      <c r="J595" s="24"/>
    </row>
    <row r="596" spans="1:13" ht="12.75" customHeight="1">
      <c r="A596" t="s">
        <v>2143</v>
      </c>
      <c r="B596" t="s">
        <v>1333</v>
      </c>
      <c r="C596" s="7" t="s">
        <v>1564</v>
      </c>
      <c r="D596" s="7" t="s">
        <v>1595</v>
      </c>
      <c r="E596" s="10">
        <v>2009</v>
      </c>
      <c r="F596" s="9">
        <v>3</v>
      </c>
      <c r="G596" s="8">
        <v>269.7</v>
      </c>
      <c r="I596" s="24"/>
      <c r="J596" s="24">
        <f>+G596+G598+G599+G600</f>
        <v>579.4</v>
      </c>
      <c r="K596" t="s">
        <v>2166</v>
      </c>
      <c r="L596" t="s">
        <v>2143</v>
      </c>
      <c r="M596" t="s">
        <v>2176</v>
      </c>
    </row>
    <row r="597" spans="1:10" ht="12.75" customHeight="1">
      <c r="A597" t="s">
        <v>2143</v>
      </c>
      <c r="B597" t="s">
        <v>964</v>
      </c>
      <c r="C597" s="7" t="s">
        <v>1564</v>
      </c>
      <c r="D597" s="7" t="s">
        <v>443</v>
      </c>
      <c r="E597" s="10">
        <v>2011</v>
      </c>
      <c r="F597" s="9">
        <v>3</v>
      </c>
      <c r="G597" s="8">
        <v>569.7</v>
      </c>
      <c r="I597" s="24"/>
      <c r="J597" s="24"/>
    </row>
    <row r="598" spans="1:10" ht="12.75">
      <c r="A598" t="s">
        <v>2143</v>
      </c>
      <c r="B598" t="s">
        <v>1334</v>
      </c>
      <c r="C598" s="7" t="s">
        <v>1564</v>
      </c>
      <c r="D598" s="7" t="s">
        <v>1595</v>
      </c>
      <c r="E598" s="10">
        <v>2009</v>
      </c>
      <c r="F598" s="9">
        <v>4</v>
      </c>
      <c r="G598" s="8">
        <v>40</v>
      </c>
      <c r="I598" s="24"/>
      <c r="J598" s="24"/>
    </row>
    <row r="599" spans="1:10" ht="12.75" customHeight="1">
      <c r="A599" t="s">
        <v>2143</v>
      </c>
      <c r="B599" t="s">
        <v>1335</v>
      </c>
      <c r="C599" s="7" t="s">
        <v>1564</v>
      </c>
      <c r="D599" s="7" t="s">
        <v>1595</v>
      </c>
      <c r="E599" s="10">
        <v>2009</v>
      </c>
      <c r="F599" s="9">
        <v>6</v>
      </c>
      <c r="G599" s="8">
        <v>134.85</v>
      </c>
      <c r="I599" s="24"/>
      <c r="J599" s="24"/>
    </row>
    <row r="600" spans="1:10" ht="12.75" customHeight="1">
      <c r="A600" t="s">
        <v>2143</v>
      </c>
      <c r="B600" t="s">
        <v>1336</v>
      </c>
      <c r="C600" s="7" t="s">
        <v>1564</v>
      </c>
      <c r="D600" s="7" t="s">
        <v>1595</v>
      </c>
      <c r="E600" s="10">
        <v>2009</v>
      </c>
      <c r="F600" s="9">
        <v>10</v>
      </c>
      <c r="G600" s="8">
        <v>134.85</v>
      </c>
      <c r="I600" s="24"/>
      <c r="J600" s="24"/>
    </row>
    <row r="601" spans="3:10" ht="12.75" customHeight="1">
      <c r="C601" s="7"/>
      <c r="D601" s="7"/>
      <c r="I601" s="24"/>
      <c r="J601" s="24"/>
    </row>
    <row r="602" spans="3:10" ht="12.75" customHeight="1">
      <c r="C602" s="7"/>
      <c r="D602" s="7"/>
      <c r="I602" s="24"/>
      <c r="J602" s="24"/>
    </row>
    <row r="603" spans="1:13" ht="12.75">
      <c r="A603" t="s">
        <v>2146</v>
      </c>
      <c r="B603" t="s">
        <v>976</v>
      </c>
      <c r="C603" s="7" t="s">
        <v>1561</v>
      </c>
      <c r="D603" s="7" t="s">
        <v>1599</v>
      </c>
      <c r="E603" s="10">
        <v>2011</v>
      </c>
      <c r="F603" s="9">
        <v>2</v>
      </c>
      <c r="G603" s="8">
        <v>323.19</v>
      </c>
      <c r="I603" s="24"/>
      <c r="J603" s="24">
        <f>+G609*12</f>
        <v>24999.96</v>
      </c>
      <c r="K603" t="s">
        <v>2166</v>
      </c>
      <c r="L603" t="s">
        <v>2146</v>
      </c>
      <c r="M603" s="7" t="s">
        <v>1599</v>
      </c>
    </row>
    <row r="604" spans="1:10" ht="12.75" customHeight="1">
      <c r="A604" t="s">
        <v>2146</v>
      </c>
      <c r="B604" t="s">
        <v>999</v>
      </c>
      <c r="C604" s="7" t="s">
        <v>1561</v>
      </c>
      <c r="D604" s="7" t="s">
        <v>1599</v>
      </c>
      <c r="E604" s="10">
        <v>2011</v>
      </c>
      <c r="F604" s="9">
        <v>3</v>
      </c>
      <c r="G604" s="8">
        <v>218.19</v>
      </c>
      <c r="I604" s="24"/>
      <c r="J604" s="24"/>
    </row>
    <row r="605" spans="1:10" ht="12.75">
      <c r="A605" t="s">
        <v>2146</v>
      </c>
      <c r="B605" t="s">
        <v>994</v>
      </c>
      <c r="C605" s="7" t="s">
        <v>1561</v>
      </c>
      <c r="D605" s="7" t="s">
        <v>1599</v>
      </c>
      <c r="E605" s="10">
        <v>2011</v>
      </c>
      <c r="F605" s="9">
        <v>6</v>
      </c>
      <c r="G605" s="8">
        <v>2083.33</v>
      </c>
      <c r="I605" s="24"/>
      <c r="J605" s="24"/>
    </row>
    <row r="606" spans="1:10" ht="12.75" customHeight="1">
      <c r="A606" t="s">
        <v>2146</v>
      </c>
      <c r="B606" t="s">
        <v>979</v>
      </c>
      <c r="C606" s="7" t="s">
        <v>1552</v>
      </c>
      <c r="D606" s="7" t="s">
        <v>1580</v>
      </c>
      <c r="E606" s="10">
        <v>2011</v>
      </c>
      <c r="F606" s="9">
        <v>3</v>
      </c>
      <c r="G606" s="8">
        <v>150</v>
      </c>
      <c r="I606" s="24"/>
      <c r="J606" s="24"/>
    </row>
    <row r="607" spans="1:10" ht="12.75">
      <c r="A607" t="s">
        <v>2146</v>
      </c>
      <c r="B607" t="s">
        <v>997</v>
      </c>
      <c r="C607" s="7" t="s">
        <v>1568</v>
      </c>
      <c r="D607" s="7" t="s">
        <v>983</v>
      </c>
      <c r="E607" s="10">
        <v>2011</v>
      </c>
      <c r="F607" s="9">
        <v>2</v>
      </c>
      <c r="G607" s="8">
        <v>1344.09</v>
      </c>
      <c r="I607" s="24"/>
      <c r="J607" s="24"/>
    </row>
    <row r="608" spans="1:10" ht="12.75" customHeight="1">
      <c r="A608" t="s">
        <v>2146</v>
      </c>
      <c r="B608" t="s">
        <v>982</v>
      </c>
      <c r="C608" s="7" t="s">
        <v>1568</v>
      </c>
      <c r="D608" s="7" t="s">
        <v>983</v>
      </c>
      <c r="E608" s="10">
        <v>2011</v>
      </c>
      <c r="F608" s="9">
        <v>2</v>
      </c>
      <c r="G608" s="8">
        <v>2083.33</v>
      </c>
      <c r="I608" s="24"/>
      <c r="J608" s="24"/>
    </row>
    <row r="609" spans="1:10" ht="12.75">
      <c r="A609" t="s">
        <v>2146</v>
      </c>
      <c r="B609" t="s">
        <v>985</v>
      </c>
      <c r="C609" s="7" t="s">
        <v>1568</v>
      </c>
      <c r="D609" s="7" t="s">
        <v>983</v>
      </c>
      <c r="E609" s="10">
        <v>2011</v>
      </c>
      <c r="F609" s="9">
        <v>4</v>
      </c>
      <c r="G609" s="8">
        <v>2083.33</v>
      </c>
      <c r="I609" s="24"/>
      <c r="J609" s="24"/>
    </row>
    <row r="610" spans="1:10" ht="12.75" customHeight="1">
      <c r="A610" t="s">
        <v>2146</v>
      </c>
      <c r="B610" t="s">
        <v>988</v>
      </c>
      <c r="C610" s="7" t="s">
        <v>1568</v>
      </c>
      <c r="D610" s="7" t="s">
        <v>983</v>
      </c>
      <c r="E610" s="10">
        <v>2011</v>
      </c>
      <c r="F610" s="9">
        <v>4</v>
      </c>
      <c r="G610" s="8">
        <v>2083.33</v>
      </c>
      <c r="I610" s="24"/>
      <c r="J610" s="24"/>
    </row>
    <row r="611" spans="1:10" ht="12.75">
      <c r="A611" t="s">
        <v>2146</v>
      </c>
      <c r="B611" t="s">
        <v>991</v>
      </c>
      <c r="C611" s="7" t="s">
        <v>1568</v>
      </c>
      <c r="D611" s="7" t="s">
        <v>983</v>
      </c>
      <c r="E611" s="10">
        <v>2011</v>
      </c>
      <c r="F611" s="9">
        <v>5</v>
      </c>
      <c r="G611" s="8">
        <v>2083.33</v>
      </c>
      <c r="I611" s="24"/>
      <c r="J611" s="24"/>
    </row>
    <row r="612" spans="1:10" ht="12.75" customHeight="1">
      <c r="A612" t="s">
        <v>2146</v>
      </c>
      <c r="B612" t="s">
        <v>1002</v>
      </c>
      <c r="C612" s="7" t="s">
        <v>1554</v>
      </c>
      <c r="D612" s="7" t="s">
        <v>1578</v>
      </c>
      <c r="E612" s="10">
        <v>2011</v>
      </c>
      <c r="F612" s="9">
        <v>6</v>
      </c>
      <c r="G612" s="8">
        <v>500</v>
      </c>
      <c r="I612" s="24"/>
      <c r="J612" s="24"/>
    </row>
    <row r="613" spans="3:10" ht="12.75" customHeight="1">
      <c r="C613" s="7"/>
      <c r="D613" s="7"/>
      <c r="I613" s="24"/>
      <c r="J613" s="24"/>
    </row>
    <row r="614" spans="3:10" ht="12.75" customHeight="1">
      <c r="C614" s="7"/>
      <c r="D614" s="7"/>
      <c r="I614" s="24"/>
      <c r="J614" s="24"/>
    </row>
    <row r="615" spans="1:13" ht="12.75">
      <c r="A615" t="s">
        <v>2147</v>
      </c>
      <c r="B615" t="s">
        <v>442</v>
      </c>
      <c r="C615" s="7" t="s">
        <v>1564</v>
      </c>
      <c r="D615" s="7" t="s">
        <v>443</v>
      </c>
      <c r="E615" s="10">
        <v>2010</v>
      </c>
      <c r="F615" s="9">
        <v>2</v>
      </c>
      <c r="G615" s="8">
        <v>152.46</v>
      </c>
      <c r="I615" s="24"/>
      <c r="J615" s="24">
        <f>152.46*6</f>
        <v>914.76</v>
      </c>
      <c r="K615" t="s">
        <v>2166</v>
      </c>
      <c r="L615" t="s">
        <v>2147</v>
      </c>
      <c r="M615" t="s">
        <v>2177</v>
      </c>
    </row>
    <row r="616" spans="1:10" ht="12.75" customHeight="1">
      <c r="A616" t="s">
        <v>2147</v>
      </c>
      <c r="B616" t="s">
        <v>1007</v>
      </c>
      <c r="C616" s="7" t="s">
        <v>1564</v>
      </c>
      <c r="D616" s="7" t="s">
        <v>443</v>
      </c>
      <c r="E616" s="10">
        <v>2011</v>
      </c>
      <c r="F616" s="9">
        <v>2</v>
      </c>
      <c r="G616" s="8">
        <v>152.46</v>
      </c>
      <c r="I616" s="24"/>
      <c r="J616" s="24"/>
    </row>
    <row r="617" spans="1:10" ht="12.75">
      <c r="A617" t="s">
        <v>2147</v>
      </c>
      <c r="B617" t="s">
        <v>1341</v>
      </c>
      <c r="C617" s="7" t="s">
        <v>1564</v>
      </c>
      <c r="D617" s="7" t="s">
        <v>1597</v>
      </c>
      <c r="E617" s="10">
        <v>2009</v>
      </c>
      <c r="F617" s="9">
        <v>4</v>
      </c>
      <c r="G617" s="8">
        <v>157.65</v>
      </c>
      <c r="I617" s="24"/>
      <c r="J617" s="24"/>
    </row>
    <row r="618" spans="1:10" ht="12.75" customHeight="1">
      <c r="A618" t="s">
        <v>2147</v>
      </c>
      <c r="B618" t="s">
        <v>446</v>
      </c>
      <c r="C618" s="7" t="s">
        <v>1564</v>
      </c>
      <c r="D618" s="7" t="s">
        <v>443</v>
      </c>
      <c r="E618" s="10">
        <v>2010</v>
      </c>
      <c r="F618" s="9">
        <v>4</v>
      </c>
      <c r="G618" s="8">
        <v>152.46</v>
      </c>
      <c r="I618" s="24"/>
      <c r="J618" s="24"/>
    </row>
    <row r="619" spans="1:10" ht="12.75">
      <c r="A619" t="s">
        <v>2147</v>
      </c>
      <c r="B619" t="s">
        <v>1010</v>
      </c>
      <c r="C619" s="7" t="s">
        <v>1564</v>
      </c>
      <c r="D619" s="7" t="s">
        <v>443</v>
      </c>
      <c r="E619" s="10">
        <v>2011</v>
      </c>
      <c r="F619" s="9">
        <v>4</v>
      </c>
      <c r="G619" s="8">
        <v>152.46</v>
      </c>
      <c r="I619" s="24"/>
      <c r="J619" s="24"/>
    </row>
    <row r="620" spans="1:10" ht="12.75" customHeight="1">
      <c r="A620" t="s">
        <v>2147</v>
      </c>
      <c r="B620" t="s">
        <v>1342</v>
      </c>
      <c r="C620" s="7" t="s">
        <v>1564</v>
      </c>
      <c r="D620" s="7" t="s">
        <v>1597</v>
      </c>
      <c r="E620" s="10">
        <v>2009</v>
      </c>
      <c r="F620" s="9">
        <v>6</v>
      </c>
      <c r="G620" s="8">
        <v>151.14</v>
      </c>
      <c r="I620" s="24"/>
      <c r="J620" s="24"/>
    </row>
    <row r="621" spans="1:10" ht="12.75">
      <c r="A621" t="s">
        <v>2147</v>
      </c>
      <c r="B621" t="s">
        <v>448</v>
      </c>
      <c r="C621" s="7" t="s">
        <v>1564</v>
      </c>
      <c r="D621" s="7" t="s">
        <v>443</v>
      </c>
      <c r="E621" s="10">
        <v>2010</v>
      </c>
      <c r="F621" s="9">
        <v>6</v>
      </c>
      <c r="G621" s="8">
        <v>152.46</v>
      </c>
      <c r="I621" s="24"/>
      <c r="J621" s="24"/>
    </row>
    <row r="622" spans="1:10" ht="12.75" customHeight="1">
      <c r="A622" t="s">
        <v>2147</v>
      </c>
      <c r="B622" t="s">
        <v>1013</v>
      </c>
      <c r="C622" s="7" t="s">
        <v>1564</v>
      </c>
      <c r="D622" s="7" t="s">
        <v>443</v>
      </c>
      <c r="E622" s="10">
        <v>2011</v>
      </c>
      <c r="F622" s="9">
        <v>6</v>
      </c>
      <c r="G622" s="8">
        <v>176.02</v>
      </c>
      <c r="I622" s="24"/>
      <c r="J622" s="24"/>
    </row>
    <row r="623" spans="1:10" ht="12.75">
      <c r="A623" t="s">
        <v>2147</v>
      </c>
      <c r="B623" t="s">
        <v>1343</v>
      </c>
      <c r="C623" s="7" t="s">
        <v>1564</v>
      </c>
      <c r="D623" s="7" t="s">
        <v>1597</v>
      </c>
      <c r="E623" s="10">
        <v>2009</v>
      </c>
      <c r="F623" s="9">
        <v>8</v>
      </c>
      <c r="G623" s="8">
        <v>151.14</v>
      </c>
      <c r="I623" s="24"/>
      <c r="J623" s="24"/>
    </row>
    <row r="624" spans="1:10" ht="12.75" customHeight="1">
      <c r="A624" t="s">
        <v>2147</v>
      </c>
      <c r="B624" t="s">
        <v>450</v>
      </c>
      <c r="C624" s="7" t="s">
        <v>1564</v>
      </c>
      <c r="D624" s="7" t="s">
        <v>443</v>
      </c>
      <c r="E624" s="10">
        <v>2010</v>
      </c>
      <c r="F624" s="9">
        <v>8</v>
      </c>
      <c r="G624" s="8">
        <v>152.46</v>
      </c>
      <c r="I624" s="24"/>
      <c r="J624" s="24"/>
    </row>
    <row r="625" spans="1:10" ht="12.75">
      <c r="A625" t="s">
        <v>2147</v>
      </c>
      <c r="B625" t="s">
        <v>1344</v>
      </c>
      <c r="C625" s="7" t="s">
        <v>1564</v>
      </c>
      <c r="D625" s="7" t="s">
        <v>1597</v>
      </c>
      <c r="E625" s="10">
        <v>2009</v>
      </c>
      <c r="F625" s="9">
        <v>10</v>
      </c>
      <c r="G625" s="8">
        <v>152.46</v>
      </c>
      <c r="I625" s="24"/>
      <c r="J625" s="24"/>
    </row>
    <row r="626" spans="1:10" ht="12.75" customHeight="1">
      <c r="A626" t="s">
        <v>2147</v>
      </c>
      <c r="B626" t="s">
        <v>452</v>
      </c>
      <c r="C626" s="7" t="s">
        <v>1564</v>
      </c>
      <c r="D626" s="7" t="s">
        <v>443</v>
      </c>
      <c r="E626" s="10">
        <v>2010</v>
      </c>
      <c r="F626" s="9">
        <v>10</v>
      </c>
      <c r="G626" s="8">
        <v>152.46</v>
      </c>
      <c r="I626" s="24"/>
      <c r="J626" s="24"/>
    </row>
    <row r="627" spans="1:10" ht="12.75">
      <c r="A627" t="s">
        <v>2147</v>
      </c>
      <c r="B627" t="s">
        <v>1345</v>
      </c>
      <c r="C627" s="7" t="s">
        <v>1564</v>
      </c>
      <c r="D627" s="7" t="s">
        <v>1597</v>
      </c>
      <c r="E627" s="10">
        <v>2009</v>
      </c>
      <c r="F627" s="9">
        <v>12</v>
      </c>
      <c r="G627" s="8">
        <v>152.46</v>
      </c>
      <c r="I627" s="24"/>
      <c r="J627" s="24"/>
    </row>
    <row r="628" spans="1:10" ht="12.75" customHeight="1">
      <c r="A628" t="s">
        <v>2147</v>
      </c>
      <c r="B628" t="s">
        <v>454</v>
      </c>
      <c r="C628" s="7" t="s">
        <v>1564</v>
      </c>
      <c r="D628" s="7" t="s">
        <v>443</v>
      </c>
      <c r="E628" s="10">
        <v>2010</v>
      </c>
      <c r="F628" s="9">
        <v>12</v>
      </c>
      <c r="G628" s="8">
        <v>152.46</v>
      </c>
      <c r="I628" s="24"/>
      <c r="J628" s="24"/>
    </row>
    <row r="629" spans="9:10" ht="12.75">
      <c r="I629" s="24"/>
      <c r="J629" s="24"/>
    </row>
    <row r="630" spans="1:10" ht="12.75" customHeight="1">
      <c r="A630" t="s">
        <v>2148</v>
      </c>
      <c r="B630" t="s">
        <v>486</v>
      </c>
      <c r="C630" s="7" t="s">
        <v>1561</v>
      </c>
      <c r="D630" s="7" t="s">
        <v>1598</v>
      </c>
      <c r="E630" s="10">
        <v>2010</v>
      </c>
      <c r="F630" s="9">
        <v>1</v>
      </c>
      <c r="G630" s="8">
        <v>57.95</v>
      </c>
      <c r="I630" s="24"/>
      <c r="J630" s="24"/>
    </row>
    <row r="631" spans="1:10" ht="12.75">
      <c r="A631" t="s">
        <v>2148</v>
      </c>
      <c r="B631" t="s">
        <v>1355</v>
      </c>
      <c r="C631" s="7" t="s">
        <v>1561</v>
      </c>
      <c r="D631" s="7" t="s">
        <v>1598</v>
      </c>
      <c r="E631" s="10">
        <v>2009</v>
      </c>
      <c r="F631" s="9">
        <v>2</v>
      </c>
      <c r="G631" s="8">
        <v>115.9</v>
      </c>
      <c r="I631" s="24"/>
      <c r="J631" s="24"/>
    </row>
    <row r="632" spans="1:10" ht="12.75" customHeight="1">
      <c r="A632" t="s">
        <v>2148</v>
      </c>
      <c r="B632" t="s">
        <v>462</v>
      </c>
      <c r="C632" s="7" t="s">
        <v>1561</v>
      </c>
      <c r="D632" s="7" t="s">
        <v>1598</v>
      </c>
      <c r="E632" s="10">
        <v>2010</v>
      </c>
      <c r="F632" s="9">
        <v>2</v>
      </c>
      <c r="G632" s="8">
        <v>57.95</v>
      </c>
      <c r="I632" s="24"/>
      <c r="J632" s="24"/>
    </row>
    <row r="633" spans="1:10" ht="12.75">
      <c r="A633" t="s">
        <v>2148</v>
      </c>
      <c r="B633" t="s">
        <v>1016</v>
      </c>
      <c r="C633" s="7" t="s">
        <v>1561</v>
      </c>
      <c r="D633" s="7" t="s">
        <v>1598</v>
      </c>
      <c r="E633" s="10">
        <v>2011</v>
      </c>
      <c r="F633" s="9">
        <v>2</v>
      </c>
      <c r="G633" s="8">
        <v>61</v>
      </c>
      <c r="I633" s="24"/>
      <c r="J633" s="24"/>
    </row>
    <row r="634" spans="1:10" ht="12.75" customHeight="1">
      <c r="A634" t="s">
        <v>2148</v>
      </c>
      <c r="B634" t="s">
        <v>1019</v>
      </c>
      <c r="C634" s="7" t="s">
        <v>1561</v>
      </c>
      <c r="D634" s="7" t="s">
        <v>1598</v>
      </c>
      <c r="E634" s="10">
        <v>2011</v>
      </c>
      <c r="F634" s="9">
        <v>2</v>
      </c>
      <c r="G634" s="8">
        <v>61</v>
      </c>
      <c r="I634" s="24"/>
      <c r="J634" s="24"/>
    </row>
    <row r="635" spans="1:10" ht="12.75">
      <c r="A635" t="s">
        <v>2148</v>
      </c>
      <c r="B635" t="s">
        <v>1347</v>
      </c>
      <c r="C635" s="7" t="s">
        <v>1561</v>
      </c>
      <c r="D635" s="7" t="s">
        <v>1598</v>
      </c>
      <c r="E635" s="10">
        <v>2009</v>
      </c>
      <c r="F635" s="9">
        <v>3</v>
      </c>
      <c r="G635" s="8">
        <v>77.95</v>
      </c>
      <c r="I635" s="24"/>
      <c r="J635" s="24"/>
    </row>
    <row r="636" spans="1:10" ht="12.75" customHeight="1">
      <c r="A636" t="s">
        <v>2148</v>
      </c>
      <c r="B636" t="s">
        <v>465</v>
      </c>
      <c r="C636" s="7" t="s">
        <v>1561</v>
      </c>
      <c r="D636" s="7" t="s">
        <v>1598</v>
      </c>
      <c r="E636" s="10">
        <v>2010</v>
      </c>
      <c r="F636" s="9">
        <v>3</v>
      </c>
      <c r="G636" s="8">
        <v>57.95</v>
      </c>
      <c r="I636" s="24"/>
      <c r="J636" s="24"/>
    </row>
    <row r="637" spans="1:10" ht="12.75">
      <c r="A637" t="s">
        <v>2148</v>
      </c>
      <c r="B637" t="s">
        <v>1348</v>
      </c>
      <c r="C637" s="7" t="s">
        <v>1561</v>
      </c>
      <c r="D637" s="7" t="s">
        <v>1598</v>
      </c>
      <c r="E637" s="10">
        <v>2009</v>
      </c>
      <c r="F637" s="9">
        <v>4</v>
      </c>
      <c r="G637" s="8">
        <v>97.95</v>
      </c>
      <c r="I637" s="24"/>
      <c r="J637" s="24"/>
    </row>
    <row r="638" spans="1:10" ht="12.75" customHeight="1">
      <c r="A638" t="s">
        <v>2148</v>
      </c>
      <c r="B638" t="s">
        <v>467</v>
      </c>
      <c r="C638" s="7" t="s">
        <v>1561</v>
      </c>
      <c r="D638" s="7" t="s">
        <v>1598</v>
      </c>
      <c r="E638" s="10">
        <v>2010</v>
      </c>
      <c r="F638" s="9">
        <v>4</v>
      </c>
      <c r="G638" s="8">
        <v>61</v>
      </c>
      <c r="I638" s="24"/>
      <c r="J638" s="24"/>
    </row>
    <row r="639" spans="1:10" ht="12.75">
      <c r="A639" t="s">
        <v>2148</v>
      </c>
      <c r="B639" t="s">
        <v>1021</v>
      </c>
      <c r="C639" s="7" t="s">
        <v>1561</v>
      </c>
      <c r="D639" s="7" t="s">
        <v>1598</v>
      </c>
      <c r="E639" s="10">
        <v>2011</v>
      </c>
      <c r="F639" s="9">
        <v>4</v>
      </c>
      <c r="G639" s="8">
        <v>67</v>
      </c>
      <c r="I639" s="24"/>
      <c r="J639" s="24"/>
    </row>
    <row r="640" spans="1:10" ht="12.75" customHeight="1">
      <c r="A640" t="s">
        <v>2148</v>
      </c>
      <c r="B640" t="s">
        <v>1349</v>
      </c>
      <c r="C640" s="7" t="s">
        <v>1561</v>
      </c>
      <c r="D640" s="7" t="s">
        <v>1598</v>
      </c>
      <c r="E640" s="10">
        <v>2009</v>
      </c>
      <c r="F640" s="9">
        <v>5</v>
      </c>
      <c r="G640" s="8">
        <v>37.95</v>
      </c>
      <c r="I640" s="24"/>
      <c r="J640" s="24"/>
    </row>
    <row r="641" spans="1:10" ht="12.75">
      <c r="A641" t="s">
        <v>2148</v>
      </c>
      <c r="B641" t="s">
        <v>469</v>
      </c>
      <c r="C641" s="7" t="s">
        <v>1561</v>
      </c>
      <c r="D641" s="7" t="s">
        <v>1598</v>
      </c>
      <c r="E641" s="10">
        <v>2010</v>
      </c>
      <c r="F641" s="9">
        <v>5</v>
      </c>
      <c r="G641" s="8">
        <v>61</v>
      </c>
      <c r="I641" s="24"/>
      <c r="J641" s="24"/>
    </row>
    <row r="642" spans="1:10" ht="12.75" customHeight="1">
      <c r="A642" t="s">
        <v>2148</v>
      </c>
      <c r="B642" t="s">
        <v>471</v>
      </c>
      <c r="C642" s="7" t="s">
        <v>1561</v>
      </c>
      <c r="D642" s="7" t="s">
        <v>1598</v>
      </c>
      <c r="E642" s="10">
        <v>2010</v>
      </c>
      <c r="F642" s="9">
        <v>6</v>
      </c>
      <c r="G642" s="8">
        <v>61</v>
      </c>
      <c r="I642" s="24"/>
      <c r="J642" s="24"/>
    </row>
    <row r="643" spans="1:10" ht="12.75">
      <c r="A643" t="s">
        <v>2148</v>
      </c>
      <c r="B643" t="s">
        <v>1023</v>
      </c>
      <c r="C643" s="7" t="s">
        <v>1561</v>
      </c>
      <c r="D643" s="7" t="s">
        <v>1598</v>
      </c>
      <c r="E643" s="10">
        <v>2011</v>
      </c>
      <c r="F643" s="9">
        <v>6</v>
      </c>
      <c r="G643" s="8">
        <v>67</v>
      </c>
      <c r="I643" s="24"/>
      <c r="J643" s="24"/>
    </row>
    <row r="644" spans="1:10" ht="12.75" customHeight="1">
      <c r="A644" t="s">
        <v>2148</v>
      </c>
      <c r="B644" t="s">
        <v>473</v>
      </c>
      <c r="C644" s="7" t="s">
        <v>1561</v>
      </c>
      <c r="D644" s="7" t="s">
        <v>1598</v>
      </c>
      <c r="E644" s="10">
        <v>2010</v>
      </c>
      <c r="F644" s="9">
        <v>7</v>
      </c>
      <c r="G644" s="8">
        <v>61</v>
      </c>
      <c r="I644" s="24"/>
      <c r="J644" s="24"/>
    </row>
    <row r="645" spans="1:10" ht="12.75">
      <c r="A645" t="s">
        <v>2148</v>
      </c>
      <c r="B645" t="s">
        <v>1025</v>
      </c>
      <c r="C645" s="7" t="s">
        <v>1561</v>
      </c>
      <c r="D645" s="7" t="s">
        <v>1598</v>
      </c>
      <c r="E645" s="10">
        <v>2011</v>
      </c>
      <c r="F645" s="9">
        <v>7</v>
      </c>
      <c r="G645" s="8">
        <v>67</v>
      </c>
      <c r="I645" s="24"/>
      <c r="J645" s="24"/>
    </row>
    <row r="646" spans="1:10" ht="12.75" customHeight="1">
      <c r="A646" t="s">
        <v>2148</v>
      </c>
      <c r="B646" t="s">
        <v>1350</v>
      </c>
      <c r="C646" s="7" t="s">
        <v>1561</v>
      </c>
      <c r="D646" s="7" t="s">
        <v>1598</v>
      </c>
      <c r="E646" s="10">
        <v>2009</v>
      </c>
      <c r="F646" s="9">
        <v>8</v>
      </c>
      <c r="G646" s="8">
        <v>57.95</v>
      </c>
      <c r="I646" s="24"/>
      <c r="J646" s="24"/>
    </row>
    <row r="647" spans="1:10" ht="12.75">
      <c r="A647" t="s">
        <v>2148</v>
      </c>
      <c r="B647" t="s">
        <v>1346</v>
      </c>
      <c r="C647" s="7" t="s">
        <v>1561</v>
      </c>
      <c r="D647" s="7" t="s">
        <v>1598</v>
      </c>
      <c r="E647" s="10">
        <v>2009</v>
      </c>
      <c r="F647" s="9">
        <v>9</v>
      </c>
      <c r="G647" s="8">
        <v>57.95</v>
      </c>
      <c r="I647" s="24"/>
      <c r="J647" s="24"/>
    </row>
    <row r="648" spans="1:10" ht="12.75" customHeight="1">
      <c r="A648" t="s">
        <v>2148</v>
      </c>
      <c r="B648" t="s">
        <v>475</v>
      </c>
      <c r="C648" s="7" t="s">
        <v>1561</v>
      </c>
      <c r="D648" s="7" t="s">
        <v>1598</v>
      </c>
      <c r="E648" s="10">
        <v>2010</v>
      </c>
      <c r="F648" s="9">
        <v>9</v>
      </c>
      <c r="G648" s="8">
        <v>61</v>
      </c>
      <c r="I648" s="24"/>
      <c r="J648" s="24"/>
    </row>
    <row r="649" spans="1:10" ht="12.75">
      <c r="A649" t="s">
        <v>2148</v>
      </c>
      <c r="B649" t="s">
        <v>478</v>
      </c>
      <c r="C649" s="7" t="s">
        <v>1561</v>
      </c>
      <c r="D649" s="7" t="s">
        <v>1598</v>
      </c>
      <c r="E649" s="10">
        <v>2010</v>
      </c>
      <c r="F649" s="9">
        <v>9</v>
      </c>
      <c r="G649" s="8">
        <v>61</v>
      </c>
      <c r="I649" s="24"/>
      <c r="J649" s="24"/>
    </row>
    <row r="650" spans="1:10" ht="12.75" customHeight="1">
      <c r="A650" t="s">
        <v>2148</v>
      </c>
      <c r="B650" t="s">
        <v>1351</v>
      </c>
      <c r="C650" s="7" t="s">
        <v>1561</v>
      </c>
      <c r="D650" s="7" t="s">
        <v>1598</v>
      </c>
      <c r="E650" s="10">
        <v>2009</v>
      </c>
      <c r="F650" s="9">
        <v>10</v>
      </c>
      <c r="G650" s="8">
        <v>57.95</v>
      </c>
      <c r="I650" s="24"/>
      <c r="J650" s="24"/>
    </row>
    <row r="651" spans="1:10" ht="12.75">
      <c r="A651" t="s">
        <v>2148</v>
      </c>
      <c r="B651" t="s">
        <v>480</v>
      </c>
      <c r="C651" s="7" t="s">
        <v>1561</v>
      </c>
      <c r="D651" s="7" t="s">
        <v>1598</v>
      </c>
      <c r="E651" s="10">
        <v>2010</v>
      </c>
      <c r="F651" s="9">
        <v>10</v>
      </c>
      <c r="G651" s="8">
        <v>61</v>
      </c>
      <c r="I651" s="24"/>
      <c r="J651" s="24"/>
    </row>
    <row r="652" spans="1:10" ht="12.75" customHeight="1">
      <c r="A652" t="s">
        <v>2148</v>
      </c>
      <c r="B652" t="s">
        <v>1352</v>
      </c>
      <c r="C652" s="7" t="s">
        <v>1561</v>
      </c>
      <c r="D652" s="7" t="s">
        <v>1598</v>
      </c>
      <c r="E652" s="10">
        <v>2009</v>
      </c>
      <c r="F652" s="9">
        <v>12</v>
      </c>
      <c r="G652" s="8">
        <v>57.95</v>
      </c>
      <c r="I652" s="24"/>
      <c r="J652" s="24"/>
    </row>
    <row r="653" spans="1:10" ht="12.75">
      <c r="A653" t="s">
        <v>2148</v>
      </c>
      <c r="B653" t="s">
        <v>1353</v>
      </c>
      <c r="C653" s="7" t="s">
        <v>1561</v>
      </c>
      <c r="D653" s="7" t="s">
        <v>1598</v>
      </c>
      <c r="E653" s="10">
        <v>2009</v>
      </c>
      <c r="F653" s="9">
        <v>12</v>
      </c>
      <c r="G653" s="8">
        <v>57.95</v>
      </c>
      <c r="I653" s="24"/>
      <c r="J653" s="24"/>
    </row>
    <row r="654" spans="1:10" ht="12.75" customHeight="1">
      <c r="A654" t="s">
        <v>2148</v>
      </c>
      <c r="B654" t="s">
        <v>482</v>
      </c>
      <c r="C654" s="7" t="s">
        <v>1561</v>
      </c>
      <c r="D654" s="7" t="s">
        <v>1598</v>
      </c>
      <c r="E654" s="10">
        <v>2010</v>
      </c>
      <c r="F654" s="9">
        <v>12</v>
      </c>
      <c r="G654" s="8">
        <v>61</v>
      </c>
      <c r="I654" s="24"/>
      <c r="J654" s="24"/>
    </row>
    <row r="655" spans="1:7" ht="12.75">
      <c r="A655" t="s">
        <v>2148</v>
      </c>
      <c r="B655" t="s">
        <v>484</v>
      </c>
      <c r="C655" s="7" t="s">
        <v>1561</v>
      </c>
      <c r="D655" s="7" t="s">
        <v>1598</v>
      </c>
      <c r="E655" s="10">
        <v>2010</v>
      </c>
      <c r="F655" s="9">
        <v>12</v>
      </c>
      <c r="G655" s="8">
        <v>61</v>
      </c>
    </row>
    <row r="656" spans="3:10" ht="12.75">
      <c r="C656" s="7"/>
      <c r="D656" s="7"/>
      <c r="I656" s="25"/>
      <c r="J656" s="25"/>
    </row>
    <row r="657" spans="3:10" ht="12.75">
      <c r="C657" s="7"/>
      <c r="D657" s="7"/>
      <c r="I657" s="25" t="s">
        <v>2164</v>
      </c>
      <c r="J657" s="25" t="s">
        <v>2165</v>
      </c>
    </row>
    <row r="658" spans="1:13" ht="12.75" customHeight="1">
      <c r="A658" t="s">
        <v>2149</v>
      </c>
      <c r="B658">
        <v>0</v>
      </c>
      <c r="C658" s="7" t="s">
        <v>1561</v>
      </c>
      <c r="D658" s="7" t="s">
        <v>1603</v>
      </c>
      <c r="E658" s="10">
        <v>2009</v>
      </c>
      <c r="F658" s="9">
        <v>1</v>
      </c>
      <c r="G658" s="8">
        <v>37</v>
      </c>
      <c r="I658" s="24">
        <f>SUM(G658:G678)</f>
        <v>9729.080000000002</v>
      </c>
      <c r="J658" s="24">
        <f>+I658/3</f>
        <v>3243.026666666667</v>
      </c>
      <c r="K658" s="26" t="s">
        <v>2169</v>
      </c>
      <c r="L658" t="s">
        <v>2149</v>
      </c>
      <c r="M658" t="s">
        <v>2178</v>
      </c>
    </row>
    <row r="659" spans="1:10" ht="12.75">
      <c r="A659" t="s">
        <v>2149</v>
      </c>
      <c r="B659" t="s">
        <v>1370</v>
      </c>
      <c r="C659" s="7" t="s">
        <v>1561</v>
      </c>
      <c r="D659" s="7" t="s">
        <v>1605</v>
      </c>
      <c r="E659" s="10">
        <v>2009</v>
      </c>
      <c r="F659" s="9">
        <v>1</v>
      </c>
      <c r="G659" s="8">
        <v>10.89</v>
      </c>
      <c r="I659" s="24"/>
      <c r="J659" s="24"/>
    </row>
    <row r="660" spans="1:10" ht="12.75" customHeight="1">
      <c r="A660" t="s">
        <v>2149</v>
      </c>
      <c r="B660" t="s">
        <v>508</v>
      </c>
      <c r="C660" s="7" t="s">
        <v>1561</v>
      </c>
      <c r="D660" s="7" t="s">
        <v>1599</v>
      </c>
      <c r="E660" s="10">
        <v>2010</v>
      </c>
      <c r="F660" s="9">
        <v>1</v>
      </c>
      <c r="G660" s="8">
        <v>810.96</v>
      </c>
      <c r="I660" s="24"/>
      <c r="J660" s="24"/>
    </row>
    <row r="661" spans="1:10" ht="12.75">
      <c r="A661" t="s">
        <v>2149</v>
      </c>
      <c r="B661">
        <v>0</v>
      </c>
      <c r="C661" s="7" t="s">
        <v>1561</v>
      </c>
      <c r="D661" s="7" t="s">
        <v>1599</v>
      </c>
      <c r="E661" s="10">
        <v>2011</v>
      </c>
      <c r="F661" s="9">
        <v>1</v>
      </c>
      <c r="G661" s="8">
        <v>445</v>
      </c>
      <c r="I661" s="24"/>
      <c r="J661" s="24"/>
    </row>
    <row r="662" spans="1:10" ht="12.75" customHeight="1">
      <c r="A662" t="s">
        <v>2149</v>
      </c>
      <c r="B662" t="s">
        <v>1047</v>
      </c>
      <c r="C662" s="7" t="s">
        <v>1561</v>
      </c>
      <c r="D662" s="7" t="s">
        <v>1599</v>
      </c>
      <c r="E662" s="10">
        <v>2011</v>
      </c>
      <c r="F662" s="9">
        <v>1</v>
      </c>
      <c r="G662" s="8">
        <v>776.16</v>
      </c>
      <c r="I662" s="24"/>
      <c r="J662" s="24"/>
    </row>
    <row r="663" spans="1:10" ht="12.75">
      <c r="A663" t="s">
        <v>2149</v>
      </c>
      <c r="B663" t="s">
        <v>1033</v>
      </c>
      <c r="C663" s="7" t="s">
        <v>1561</v>
      </c>
      <c r="D663" s="7" t="s">
        <v>1599</v>
      </c>
      <c r="E663" s="10">
        <v>2011</v>
      </c>
      <c r="F663" s="9">
        <v>1</v>
      </c>
      <c r="G663" s="8">
        <v>822.29</v>
      </c>
      <c r="I663" s="24"/>
      <c r="J663" s="24"/>
    </row>
    <row r="664" spans="1:10" ht="12.75" customHeight="1">
      <c r="A664" t="s">
        <v>2149</v>
      </c>
      <c r="B664">
        <v>0</v>
      </c>
      <c r="C664" s="7" t="s">
        <v>1561</v>
      </c>
      <c r="D664" s="7" t="s">
        <v>1599</v>
      </c>
      <c r="E664" s="10">
        <v>2011</v>
      </c>
      <c r="F664" s="9">
        <v>1</v>
      </c>
      <c r="G664" s="8">
        <v>1200</v>
      </c>
      <c r="I664" s="24"/>
      <c r="J664" s="24"/>
    </row>
    <row r="665" spans="1:10" ht="12.75">
      <c r="A665" t="s">
        <v>2149</v>
      </c>
      <c r="B665" t="s">
        <v>1360</v>
      </c>
      <c r="C665" s="7" t="s">
        <v>1561</v>
      </c>
      <c r="D665" s="7" t="s">
        <v>1599</v>
      </c>
      <c r="E665" s="10">
        <v>2009</v>
      </c>
      <c r="F665" s="9">
        <v>2</v>
      </c>
      <c r="G665" s="8">
        <v>802.14</v>
      </c>
      <c r="I665" s="24"/>
      <c r="J665" s="24"/>
    </row>
    <row r="666" spans="1:10" ht="12.75" customHeight="1">
      <c r="A666" t="s">
        <v>2149</v>
      </c>
      <c r="B666" t="s">
        <v>511</v>
      </c>
      <c r="C666" s="7" t="s">
        <v>1561</v>
      </c>
      <c r="D666" s="7" t="s">
        <v>1599</v>
      </c>
      <c r="E666" s="10">
        <v>2010</v>
      </c>
      <c r="F666" s="9">
        <v>2</v>
      </c>
      <c r="G666" s="8">
        <v>810.96</v>
      </c>
      <c r="I666" s="24"/>
      <c r="J666" s="24"/>
    </row>
    <row r="667" spans="1:10" ht="12.75">
      <c r="A667" t="s">
        <v>2149</v>
      </c>
      <c r="B667">
        <v>0</v>
      </c>
      <c r="C667" s="7" t="s">
        <v>1561</v>
      </c>
      <c r="D667" s="7" t="s">
        <v>1599</v>
      </c>
      <c r="E667" s="10">
        <v>2011</v>
      </c>
      <c r="F667" s="9">
        <v>2</v>
      </c>
      <c r="G667" s="8">
        <v>30</v>
      </c>
      <c r="I667" s="24"/>
      <c r="J667" s="24"/>
    </row>
    <row r="668" spans="1:10" ht="12.75" customHeight="1">
      <c r="A668" t="s">
        <v>2149</v>
      </c>
      <c r="B668">
        <v>0</v>
      </c>
      <c r="C668" s="7" t="s">
        <v>1561</v>
      </c>
      <c r="D668" s="7" t="s">
        <v>1599</v>
      </c>
      <c r="E668" s="10">
        <v>2011</v>
      </c>
      <c r="F668" s="9">
        <v>2</v>
      </c>
      <c r="G668" s="8">
        <v>50</v>
      </c>
      <c r="I668" s="24"/>
      <c r="J668" s="24"/>
    </row>
    <row r="669" spans="1:10" ht="12.75">
      <c r="A669" t="s">
        <v>2149</v>
      </c>
      <c r="B669" t="s">
        <v>1049</v>
      </c>
      <c r="C669" s="7" t="s">
        <v>1561</v>
      </c>
      <c r="D669" s="7" t="s">
        <v>1599</v>
      </c>
      <c r="E669" s="10">
        <v>2011</v>
      </c>
      <c r="F669" s="9">
        <v>2</v>
      </c>
      <c r="G669" s="8">
        <v>450</v>
      </c>
      <c r="I669" s="24"/>
      <c r="J669" s="24"/>
    </row>
    <row r="670" spans="1:10" ht="12.75" customHeight="1">
      <c r="A670" t="s">
        <v>2149</v>
      </c>
      <c r="B670" t="s">
        <v>1036</v>
      </c>
      <c r="C670" s="7" t="s">
        <v>1561</v>
      </c>
      <c r="D670" s="7" t="s">
        <v>1599</v>
      </c>
      <c r="E670" s="10">
        <v>2011</v>
      </c>
      <c r="F670" s="9">
        <v>2</v>
      </c>
      <c r="G670" s="8">
        <v>822.29</v>
      </c>
      <c r="I670" s="24"/>
      <c r="J670" s="24"/>
    </row>
    <row r="671" spans="1:10" ht="12.75">
      <c r="A671" t="s">
        <v>2149</v>
      </c>
      <c r="B671" t="s">
        <v>1361</v>
      </c>
      <c r="C671" s="7" t="s">
        <v>1561</v>
      </c>
      <c r="D671" s="7" t="s">
        <v>1599</v>
      </c>
      <c r="E671" s="10">
        <v>2009</v>
      </c>
      <c r="F671" s="9">
        <v>3</v>
      </c>
      <c r="G671" s="8">
        <v>802.14</v>
      </c>
      <c r="I671" s="24"/>
      <c r="J671" s="24"/>
    </row>
    <row r="672" spans="1:10" ht="12.75" customHeight="1">
      <c r="A672" t="s">
        <v>2149</v>
      </c>
      <c r="B672" t="s">
        <v>514</v>
      </c>
      <c r="C672" s="7" t="s">
        <v>1561</v>
      </c>
      <c r="D672" s="7" t="s">
        <v>1599</v>
      </c>
      <c r="E672" s="10">
        <v>2010</v>
      </c>
      <c r="F672" s="9">
        <v>3</v>
      </c>
      <c r="G672" s="8">
        <v>810.96</v>
      </c>
      <c r="I672" s="24"/>
      <c r="J672" s="24"/>
    </row>
    <row r="673" spans="1:10" ht="12.75">
      <c r="A673" t="s">
        <v>2149</v>
      </c>
      <c r="B673">
        <v>0</v>
      </c>
      <c r="C673" s="7" t="s">
        <v>1561</v>
      </c>
      <c r="D673" s="7" t="s">
        <v>1599</v>
      </c>
      <c r="E673" s="10">
        <v>2011</v>
      </c>
      <c r="F673" s="9">
        <v>3</v>
      </c>
      <c r="G673" s="8">
        <v>8</v>
      </c>
      <c r="I673" s="24"/>
      <c r="J673" s="24"/>
    </row>
    <row r="674" spans="1:10" ht="12.75" customHeight="1">
      <c r="A674" t="s">
        <v>2149</v>
      </c>
      <c r="B674">
        <v>0</v>
      </c>
      <c r="C674" s="7" t="s">
        <v>1561</v>
      </c>
      <c r="D674" s="7" t="s">
        <v>1599</v>
      </c>
      <c r="E674" s="10">
        <v>2011</v>
      </c>
      <c r="F674" s="9">
        <v>3</v>
      </c>
      <c r="G674" s="8">
        <v>8</v>
      </c>
      <c r="I674" s="24"/>
      <c r="J674" s="24"/>
    </row>
    <row r="675" spans="1:10" ht="12.75">
      <c r="A675" t="s">
        <v>2149</v>
      </c>
      <c r="B675">
        <v>0</v>
      </c>
      <c r="C675" s="7" t="s">
        <v>1561</v>
      </c>
      <c r="D675" s="7" t="s">
        <v>1599</v>
      </c>
      <c r="E675" s="10">
        <v>2011</v>
      </c>
      <c r="F675" s="9">
        <v>3</v>
      </c>
      <c r="G675" s="8">
        <v>60</v>
      </c>
      <c r="I675" s="24"/>
      <c r="J675" s="24"/>
    </row>
    <row r="676" spans="1:10" ht="12.75" customHeight="1">
      <c r="A676" t="s">
        <v>2149</v>
      </c>
      <c r="B676" t="s">
        <v>1050</v>
      </c>
      <c r="C676" s="7" t="s">
        <v>1561</v>
      </c>
      <c r="D676" s="7" t="s">
        <v>1599</v>
      </c>
      <c r="E676" s="10">
        <v>2011</v>
      </c>
      <c r="F676" s="9">
        <v>3</v>
      </c>
      <c r="G676" s="8">
        <v>75</v>
      </c>
      <c r="I676" s="24"/>
      <c r="J676" s="24"/>
    </row>
    <row r="677" spans="1:10" ht="12.75">
      <c r="A677" t="s">
        <v>2149</v>
      </c>
      <c r="B677">
        <v>0</v>
      </c>
      <c r="C677" s="7" t="s">
        <v>1561</v>
      </c>
      <c r="D677" s="7" t="s">
        <v>1599</v>
      </c>
      <c r="E677" s="10">
        <v>2011</v>
      </c>
      <c r="F677" s="9">
        <v>3</v>
      </c>
      <c r="G677" s="8">
        <v>75</v>
      </c>
      <c r="I677" s="24"/>
      <c r="J677" s="24"/>
    </row>
    <row r="678" spans="1:10" ht="12.75" customHeight="1">
      <c r="A678" t="s">
        <v>2149</v>
      </c>
      <c r="B678" t="s">
        <v>1039</v>
      </c>
      <c r="C678" s="7" t="s">
        <v>1561</v>
      </c>
      <c r="D678" s="7" t="s">
        <v>1599</v>
      </c>
      <c r="E678" s="10">
        <v>2011</v>
      </c>
      <c r="F678" s="9">
        <v>3</v>
      </c>
      <c r="G678" s="8">
        <v>822.29</v>
      </c>
      <c r="I678" s="24"/>
      <c r="J678" s="24"/>
    </row>
    <row r="679" spans="1:13" ht="12.75">
      <c r="A679" t="s">
        <v>2149</v>
      </c>
      <c r="B679" t="s">
        <v>1362</v>
      </c>
      <c r="C679" s="7" t="s">
        <v>1561</v>
      </c>
      <c r="D679" s="7" t="s">
        <v>1599</v>
      </c>
      <c r="E679" s="10">
        <v>2009</v>
      </c>
      <c r="F679" s="9">
        <v>4</v>
      </c>
      <c r="G679" s="8">
        <v>802.14</v>
      </c>
      <c r="I679" s="24">
        <f>SUM(G679:G703)</f>
        <v>8250.25</v>
      </c>
      <c r="J679" s="24">
        <f>+I679/3</f>
        <v>2750.0833333333335</v>
      </c>
      <c r="K679" s="26" t="s">
        <v>2170</v>
      </c>
      <c r="L679" t="s">
        <v>2149</v>
      </c>
      <c r="M679" t="s">
        <v>2178</v>
      </c>
    </row>
    <row r="680" spans="1:10" ht="12.75" customHeight="1">
      <c r="A680" t="s">
        <v>2149</v>
      </c>
      <c r="B680">
        <v>0</v>
      </c>
      <c r="C680" s="7" t="s">
        <v>1561</v>
      </c>
      <c r="D680" s="7" t="s">
        <v>1605</v>
      </c>
      <c r="E680" s="10">
        <v>2009</v>
      </c>
      <c r="F680" s="9">
        <v>4</v>
      </c>
      <c r="G680" s="8">
        <v>11.95</v>
      </c>
      <c r="I680" s="24"/>
      <c r="J680" s="24"/>
    </row>
    <row r="681" spans="1:10" ht="12.75">
      <c r="A681" t="s">
        <v>2149</v>
      </c>
      <c r="B681" t="s">
        <v>1372</v>
      </c>
      <c r="C681" s="7" t="s">
        <v>1561</v>
      </c>
      <c r="D681" s="7" t="s">
        <v>1605</v>
      </c>
      <c r="E681" s="10">
        <v>2009</v>
      </c>
      <c r="F681" s="9">
        <v>4</v>
      </c>
      <c r="G681" s="8">
        <v>20.54</v>
      </c>
      <c r="I681" s="24"/>
      <c r="J681" s="24"/>
    </row>
    <row r="682" spans="1:10" ht="12.75" customHeight="1">
      <c r="A682" t="s">
        <v>2149</v>
      </c>
      <c r="B682">
        <v>0</v>
      </c>
      <c r="C682" s="7" t="s">
        <v>1561</v>
      </c>
      <c r="D682" s="7" t="s">
        <v>1605</v>
      </c>
      <c r="E682" s="10">
        <v>2009</v>
      </c>
      <c r="F682" s="9">
        <v>4</v>
      </c>
      <c r="G682" s="8">
        <v>425</v>
      </c>
      <c r="I682" s="24"/>
      <c r="J682" s="24"/>
    </row>
    <row r="683" spans="1:10" ht="12.75">
      <c r="A683" t="s">
        <v>2149</v>
      </c>
      <c r="B683" t="s">
        <v>517</v>
      </c>
      <c r="C683" s="7" t="s">
        <v>1561</v>
      </c>
      <c r="D683" s="7" t="s">
        <v>1599</v>
      </c>
      <c r="E683" s="10">
        <v>2010</v>
      </c>
      <c r="F683" s="9">
        <v>4</v>
      </c>
      <c r="G683" s="8">
        <v>823</v>
      </c>
      <c r="I683" s="24"/>
      <c r="J683" s="24"/>
    </row>
    <row r="684" spans="1:10" ht="12.75" customHeight="1">
      <c r="A684" t="s">
        <v>2149</v>
      </c>
      <c r="B684" t="s">
        <v>1052</v>
      </c>
      <c r="C684" s="7" t="s">
        <v>1561</v>
      </c>
      <c r="D684" s="7" t="s">
        <v>1599</v>
      </c>
      <c r="E684" s="10">
        <v>2011</v>
      </c>
      <c r="F684" s="9">
        <v>4</v>
      </c>
      <c r="G684" s="8">
        <v>15.01</v>
      </c>
      <c r="I684" s="24"/>
      <c r="J684" s="24"/>
    </row>
    <row r="685" spans="1:10" ht="12.75">
      <c r="A685" t="s">
        <v>2149</v>
      </c>
      <c r="B685">
        <v>0</v>
      </c>
      <c r="C685" s="7" t="s">
        <v>1561</v>
      </c>
      <c r="D685" s="7" t="s">
        <v>1599</v>
      </c>
      <c r="E685" s="10">
        <v>2011</v>
      </c>
      <c r="F685" s="9">
        <v>4</v>
      </c>
      <c r="G685" s="8">
        <v>39.79</v>
      </c>
      <c r="I685" s="24"/>
      <c r="J685" s="24"/>
    </row>
    <row r="686" spans="1:10" ht="12.75" customHeight="1">
      <c r="A686" t="s">
        <v>2149</v>
      </c>
      <c r="B686">
        <v>0</v>
      </c>
      <c r="C686" s="7" t="s">
        <v>1561</v>
      </c>
      <c r="D686" s="7" t="s">
        <v>1599</v>
      </c>
      <c r="E686" s="10">
        <v>2011</v>
      </c>
      <c r="F686" s="9">
        <v>4</v>
      </c>
      <c r="G686" s="8">
        <v>443</v>
      </c>
      <c r="I686" s="24"/>
      <c r="J686" s="24"/>
    </row>
    <row r="687" spans="1:10" ht="12.75">
      <c r="A687" t="s">
        <v>2149</v>
      </c>
      <c r="B687" t="s">
        <v>1041</v>
      </c>
      <c r="C687" s="7" t="s">
        <v>1561</v>
      </c>
      <c r="D687" s="7" t="s">
        <v>1599</v>
      </c>
      <c r="E687" s="10">
        <v>2011</v>
      </c>
      <c r="F687" s="9">
        <v>4</v>
      </c>
      <c r="G687" s="8">
        <v>822.29</v>
      </c>
      <c r="I687" s="24"/>
      <c r="J687" s="24"/>
    </row>
    <row r="688" spans="1:10" ht="12.75" customHeight="1">
      <c r="A688" t="s">
        <v>2149</v>
      </c>
      <c r="B688" t="s">
        <v>1363</v>
      </c>
      <c r="C688" s="7" t="s">
        <v>1561</v>
      </c>
      <c r="D688" s="7" t="s">
        <v>1599</v>
      </c>
      <c r="E688" s="10">
        <v>2009</v>
      </c>
      <c r="F688" s="9">
        <v>5</v>
      </c>
      <c r="G688" s="8">
        <v>802.14</v>
      </c>
      <c r="I688" s="24"/>
      <c r="J688" s="24"/>
    </row>
    <row r="689" spans="1:10" ht="12.75">
      <c r="A689" t="s">
        <v>2149</v>
      </c>
      <c r="B689" t="s">
        <v>1373</v>
      </c>
      <c r="C689" s="7" t="s">
        <v>1561</v>
      </c>
      <c r="D689" s="7" t="s">
        <v>1605</v>
      </c>
      <c r="E689" s="10">
        <v>2009</v>
      </c>
      <c r="F689" s="9">
        <v>5</v>
      </c>
      <c r="G689" s="8">
        <v>-11.95</v>
      </c>
      <c r="I689" s="24"/>
      <c r="J689" s="24"/>
    </row>
    <row r="690" spans="1:10" ht="12.75" customHeight="1">
      <c r="A690" t="s">
        <v>2149</v>
      </c>
      <c r="B690">
        <v>0</v>
      </c>
      <c r="C690" s="7" t="s">
        <v>1561</v>
      </c>
      <c r="D690" s="7" t="s">
        <v>1599</v>
      </c>
      <c r="E690" s="10">
        <v>2010</v>
      </c>
      <c r="F690" s="9">
        <v>5</v>
      </c>
      <c r="G690" s="8">
        <v>-823</v>
      </c>
      <c r="I690" s="24"/>
      <c r="J690" s="24"/>
    </row>
    <row r="691" spans="1:10" ht="12.75">
      <c r="A691" t="s">
        <v>2149</v>
      </c>
      <c r="B691">
        <v>0</v>
      </c>
      <c r="C691" s="7" t="s">
        <v>1561</v>
      </c>
      <c r="D691" s="7" t="s">
        <v>1599</v>
      </c>
      <c r="E691" s="10">
        <v>2010</v>
      </c>
      <c r="F691" s="9">
        <v>5</v>
      </c>
      <c r="G691" s="8">
        <v>-810.96</v>
      </c>
      <c r="I691" s="24"/>
      <c r="J691" s="24"/>
    </row>
    <row r="692" spans="1:10" ht="12.75" customHeight="1">
      <c r="A692" t="s">
        <v>2149</v>
      </c>
      <c r="B692">
        <v>0</v>
      </c>
      <c r="C692" s="7" t="s">
        <v>1561</v>
      </c>
      <c r="D692" s="7" t="s">
        <v>1599</v>
      </c>
      <c r="E692" s="10">
        <v>2010</v>
      </c>
      <c r="F692" s="9">
        <v>5</v>
      </c>
      <c r="G692" s="8">
        <v>-810.96</v>
      </c>
      <c r="I692" s="24"/>
      <c r="J692" s="24"/>
    </row>
    <row r="693" spans="1:10" ht="12.75">
      <c r="A693" t="s">
        <v>2149</v>
      </c>
      <c r="B693">
        <v>0</v>
      </c>
      <c r="C693" s="7" t="s">
        <v>1561</v>
      </c>
      <c r="D693" s="7" t="s">
        <v>1599</v>
      </c>
      <c r="E693" s="10">
        <v>2010</v>
      </c>
      <c r="F693" s="9">
        <v>5</v>
      </c>
      <c r="G693" s="8">
        <v>-810.96</v>
      </c>
      <c r="I693" s="24"/>
      <c r="J693" s="24"/>
    </row>
    <row r="694" spans="1:10" ht="12.75" customHeight="1">
      <c r="A694" t="s">
        <v>2149</v>
      </c>
      <c r="B694" t="s">
        <v>519</v>
      </c>
      <c r="C694" s="7" t="s">
        <v>1561</v>
      </c>
      <c r="D694" s="7" t="s">
        <v>1599</v>
      </c>
      <c r="E694" s="10">
        <v>2010</v>
      </c>
      <c r="F694" s="9">
        <v>5</v>
      </c>
      <c r="G694" s="8">
        <v>807.75</v>
      </c>
      <c r="I694" s="24"/>
      <c r="J694" s="24"/>
    </row>
    <row r="695" spans="1:10" ht="12.75">
      <c r="A695" t="s">
        <v>2149</v>
      </c>
      <c r="B695">
        <v>0</v>
      </c>
      <c r="C695" s="7" t="s">
        <v>1561</v>
      </c>
      <c r="D695" s="7" t="s">
        <v>1599</v>
      </c>
      <c r="E695" s="10">
        <v>2010</v>
      </c>
      <c r="F695" s="9">
        <v>5</v>
      </c>
      <c r="G695" s="8">
        <v>807.75</v>
      </c>
      <c r="I695" s="24"/>
      <c r="J695" s="24"/>
    </row>
    <row r="696" spans="1:10" ht="12.75" customHeight="1">
      <c r="A696" t="s">
        <v>2149</v>
      </c>
      <c r="B696">
        <v>0</v>
      </c>
      <c r="C696" s="7" t="s">
        <v>1561</v>
      </c>
      <c r="D696" s="7" t="s">
        <v>1599</v>
      </c>
      <c r="E696" s="10">
        <v>2010</v>
      </c>
      <c r="F696" s="9">
        <v>5</v>
      </c>
      <c r="G696" s="8">
        <v>807.75</v>
      </c>
      <c r="I696" s="24"/>
      <c r="J696" s="24"/>
    </row>
    <row r="697" spans="1:10" ht="12.75">
      <c r="A697" t="s">
        <v>2149</v>
      </c>
      <c r="B697">
        <v>0</v>
      </c>
      <c r="C697" s="7" t="s">
        <v>1561</v>
      </c>
      <c r="D697" s="7" t="s">
        <v>1599</v>
      </c>
      <c r="E697" s="10">
        <v>2010</v>
      </c>
      <c r="F697" s="9">
        <v>5</v>
      </c>
      <c r="G697" s="8">
        <v>807.75</v>
      </c>
      <c r="I697" s="24"/>
      <c r="J697" s="24"/>
    </row>
    <row r="698" spans="1:10" ht="12.75" customHeight="1">
      <c r="A698" t="s">
        <v>2149</v>
      </c>
      <c r="B698">
        <v>0</v>
      </c>
      <c r="C698" s="7" t="s">
        <v>1561</v>
      </c>
      <c r="D698" s="7" t="s">
        <v>1599</v>
      </c>
      <c r="E698" s="10">
        <v>2010</v>
      </c>
      <c r="F698" s="9">
        <v>5</v>
      </c>
      <c r="G698" s="8">
        <v>807.75</v>
      </c>
      <c r="I698" s="24"/>
      <c r="J698" s="24"/>
    </row>
    <row r="699" spans="1:10" ht="12.75">
      <c r="A699" t="s">
        <v>2149</v>
      </c>
      <c r="B699" t="s">
        <v>1053</v>
      </c>
      <c r="C699" s="7" t="s">
        <v>1561</v>
      </c>
      <c r="D699" s="7" t="s">
        <v>1599</v>
      </c>
      <c r="E699" s="10">
        <v>2011</v>
      </c>
      <c r="F699" s="9">
        <v>5</v>
      </c>
      <c r="G699" s="8">
        <v>20</v>
      </c>
      <c r="I699" s="24"/>
      <c r="J699" s="24"/>
    </row>
    <row r="700" spans="1:10" ht="12.75" customHeight="1">
      <c r="A700" t="s">
        <v>2149</v>
      </c>
      <c r="B700" t="s">
        <v>1043</v>
      </c>
      <c r="C700" s="7" t="s">
        <v>1561</v>
      </c>
      <c r="D700" s="7" t="s">
        <v>1599</v>
      </c>
      <c r="E700" s="10">
        <v>2011</v>
      </c>
      <c r="F700" s="9">
        <v>5</v>
      </c>
      <c r="G700" s="8">
        <v>822.29</v>
      </c>
      <c r="I700" s="24"/>
      <c r="J700" s="24"/>
    </row>
    <row r="701" spans="1:10" ht="12.75">
      <c r="A701" t="s">
        <v>2149</v>
      </c>
      <c r="B701" t="s">
        <v>1364</v>
      </c>
      <c r="C701" s="7" t="s">
        <v>1561</v>
      </c>
      <c r="D701" s="7" t="s">
        <v>1599</v>
      </c>
      <c r="E701" s="10">
        <v>2009</v>
      </c>
      <c r="F701" s="9">
        <v>6</v>
      </c>
      <c r="G701" s="8">
        <v>802.14</v>
      </c>
      <c r="I701" s="24"/>
      <c r="J701" s="24"/>
    </row>
    <row r="702" spans="1:10" ht="12.75" customHeight="1">
      <c r="A702" t="s">
        <v>2149</v>
      </c>
      <c r="B702" t="s">
        <v>520</v>
      </c>
      <c r="C702" s="7" t="s">
        <v>1561</v>
      </c>
      <c r="D702" s="7" t="s">
        <v>1599</v>
      </c>
      <c r="E702" s="10">
        <v>2010</v>
      </c>
      <c r="F702" s="9">
        <v>6</v>
      </c>
      <c r="G702" s="8">
        <v>807.75</v>
      </c>
      <c r="I702" s="24"/>
      <c r="J702" s="24"/>
    </row>
    <row r="703" spans="1:10" ht="12.75">
      <c r="A703" t="s">
        <v>2149</v>
      </c>
      <c r="B703" t="s">
        <v>1045</v>
      </c>
      <c r="C703" s="7" t="s">
        <v>1561</v>
      </c>
      <c r="D703" s="7" t="s">
        <v>1599</v>
      </c>
      <c r="E703" s="10">
        <v>2011</v>
      </c>
      <c r="F703" s="9">
        <v>6</v>
      </c>
      <c r="G703" s="8">
        <v>822.29</v>
      </c>
      <c r="I703" s="24"/>
      <c r="J703" s="24"/>
    </row>
    <row r="704" spans="1:13" ht="12.75" customHeight="1">
      <c r="A704" t="s">
        <v>2149</v>
      </c>
      <c r="B704" t="s">
        <v>1365</v>
      </c>
      <c r="C704" s="7" t="s">
        <v>1561</v>
      </c>
      <c r="D704" s="7" t="s">
        <v>1599</v>
      </c>
      <c r="E704" s="10">
        <v>2009</v>
      </c>
      <c r="F704" s="9">
        <v>7</v>
      </c>
      <c r="G704" s="8">
        <v>802.14</v>
      </c>
      <c r="I704" s="24">
        <f>SUM(G704:G716)</f>
        <v>5323.36</v>
      </c>
      <c r="J704" s="24">
        <f>+I704/2</f>
        <v>2661.68</v>
      </c>
      <c r="K704" s="26" t="s">
        <v>2171</v>
      </c>
      <c r="L704" t="s">
        <v>2149</v>
      </c>
      <c r="M704" t="s">
        <v>2178</v>
      </c>
    </row>
    <row r="705" spans="1:10" ht="12.75">
      <c r="A705" t="s">
        <v>2149</v>
      </c>
      <c r="B705">
        <v>0</v>
      </c>
      <c r="C705" s="7" t="s">
        <v>1561</v>
      </c>
      <c r="D705" s="7" t="s">
        <v>1603</v>
      </c>
      <c r="E705" s="10">
        <v>2009</v>
      </c>
      <c r="F705" s="9">
        <v>7</v>
      </c>
      <c r="G705" s="8">
        <v>-37</v>
      </c>
      <c r="I705" s="24"/>
      <c r="J705" s="24"/>
    </row>
    <row r="706" spans="1:10" ht="12.75" customHeight="1">
      <c r="A706" t="s">
        <v>2149</v>
      </c>
      <c r="B706" t="s">
        <v>1375</v>
      </c>
      <c r="C706" s="7" t="s">
        <v>1561</v>
      </c>
      <c r="D706" s="7" t="s">
        <v>1605</v>
      </c>
      <c r="E706" s="10">
        <v>2009</v>
      </c>
      <c r="F706" s="9">
        <v>7</v>
      </c>
      <c r="G706" s="8">
        <v>14.49</v>
      </c>
      <c r="I706" s="24"/>
      <c r="J706" s="24"/>
    </row>
    <row r="707" spans="1:10" ht="12.75">
      <c r="A707" t="s">
        <v>2149</v>
      </c>
      <c r="B707" t="s">
        <v>537</v>
      </c>
      <c r="C707" s="7" t="s">
        <v>1561</v>
      </c>
      <c r="D707" s="7" t="s">
        <v>1599</v>
      </c>
      <c r="E707" s="10">
        <v>2010</v>
      </c>
      <c r="F707" s="9">
        <v>7</v>
      </c>
      <c r="G707" s="8">
        <v>430</v>
      </c>
      <c r="I707" s="24"/>
      <c r="J707" s="24"/>
    </row>
    <row r="708" spans="1:10" ht="12.75" customHeight="1">
      <c r="A708" t="s">
        <v>2149</v>
      </c>
      <c r="B708" t="s">
        <v>521</v>
      </c>
      <c r="C708" s="7" t="s">
        <v>1561</v>
      </c>
      <c r="D708" s="7" t="s">
        <v>1599</v>
      </c>
      <c r="E708" s="10">
        <v>2010</v>
      </c>
      <c r="F708" s="9">
        <v>7</v>
      </c>
      <c r="G708" s="8">
        <v>807.75</v>
      </c>
      <c r="I708" s="24"/>
      <c r="J708" s="24"/>
    </row>
    <row r="709" spans="1:10" ht="12.75">
      <c r="A709" t="s">
        <v>2149</v>
      </c>
      <c r="B709" t="s">
        <v>1366</v>
      </c>
      <c r="C709" s="7" t="s">
        <v>1561</v>
      </c>
      <c r="D709" s="7" t="s">
        <v>1599</v>
      </c>
      <c r="E709" s="10">
        <v>2009</v>
      </c>
      <c r="F709" s="9">
        <v>8</v>
      </c>
      <c r="G709" s="8">
        <v>802.14</v>
      </c>
      <c r="I709" s="24"/>
      <c r="J709" s="24"/>
    </row>
    <row r="710" spans="1:10" ht="12.75" customHeight="1">
      <c r="A710" t="s">
        <v>2149</v>
      </c>
      <c r="B710">
        <v>0</v>
      </c>
      <c r="C710" s="7" t="s">
        <v>1561</v>
      </c>
      <c r="D710" s="7" t="s">
        <v>1599</v>
      </c>
      <c r="E710" s="10">
        <v>2010</v>
      </c>
      <c r="F710" s="9">
        <v>8</v>
      </c>
      <c r="G710" s="8">
        <v>2.75</v>
      </c>
      <c r="I710" s="24"/>
      <c r="J710" s="24"/>
    </row>
    <row r="711" spans="1:10" ht="12.75">
      <c r="A711" t="s">
        <v>2149</v>
      </c>
      <c r="B711" t="s">
        <v>538</v>
      </c>
      <c r="C711" s="7" t="s">
        <v>1561</v>
      </c>
      <c r="D711" s="7" t="s">
        <v>1599</v>
      </c>
      <c r="E711" s="10">
        <v>2010</v>
      </c>
      <c r="F711" s="9">
        <v>8</v>
      </c>
      <c r="G711" s="8">
        <v>10.45</v>
      </c>
      <c r="I711" s="24"/>
      <c r="J711" s="24"/>
    </row>
    <row r="712" spans="1:10" ht="12.75" customHeight="1">
      <c r="A712" t="s">
        <v>2149</v>
      </c>
      <c r="B712">
        <v>0</v>
      </c>
      <c r="C712" s="7" t="s">
        <v>1561</v>
      </c>
      <c r="D712" s="7" t="s">
        <v>1599</v>
      </c>
      <c r="E712" s="10">
        <v>2010</v>
      </c>
      <c r="F712" s="9">
        <v>8</v>
      </c>
      <c r="G712" s="8">
        <v>14</v>
      </c>
      <c r="I712" s="24"/>
      <c r="J712" s="24"/>
    </row>
    <row r="713" spans="1:10" ht="12.75">
      <c r="A713" t="s">
        <v>2149</v>
      </c>
      <c r="B713" t="s">
        <v>522</v>
      </c>
      <c r="C713" s="7" t="s">
        <v>1561</v>
      </c>
      <c r="D713" s="7" t="s">
        <v>1599</v>
      </c>
      <c r="E713" s="10">
        <v>2010</v>
      </c>
      <c r="F713" s="9">
        <v>8</v>
      </c>
      <c r="G713" s="8">
        <v>807.75</v>
      </c>
      <c r="I713" s="24"/>
      <c r="J713" s="24"/>
    </row>
    <row r="714" spans="1:10" ht="12.75" customHeight="1">
      <c r="A714" t="s">
        <v>2149</v>
      </c>
      <c r="B714" t="s">
        <v>1367</v>
      </c>
      <c r="C714" s="7" t="s">
        <v>1561</v>
      </c>
      <c r="D714" s="7" t="s">
        <v>1599</v>
      </c>
      <c r="E714" s="10">
        <v>2009</v>
      </c>
      <c r="F714" s="9">
        <v>9</v>
      </c>
      <c r="G714" s="8">
        <v>802.14</v>
      </c>
      <c r="I714" s="24"/>
      <c r="J714" s="24"/>
    </row>
    <row r="715" spans="1:10" ht="12.75">
      <c r="A715" t="s">
        <v>2149</v>
      </c>
      <c r="B715" t="s">
        <v>539</v>
      </c>
      <c r="C715" s="7" t="s">
        <v>1561</v>
      </c>
      <c r="D715" s="7" t="s">
        <v>1599</v>
      </c>
      <c r="E715" s="10">
        <v>2010</v>
      </c>
      <c r="F715" s="9">
        <v>9</v>
      </c>
      <c r="G715" s="8">
        <v>59</v>
      </c>
      <c r="I715" s="24"/>
      <c r="J715" s="24"/>
    </row>
    <row r="716" spans="1:10" ht="12.75" customHeight="1">
      <c r="A716" t="s">
        <v>2149</v>
      </c>
      <c r="B716" t="s">
        <v>523</v>
      </c>
      <c r="C716" s="7" t="s">
        <v>1561</v>
      </c>
      <c r="D716" s="7" t="s">
        <v>1599</v>
      </c>
      <c r="E716" s="10">
        <v>2010</v>
      </c>
      <c r="F716" s="9">
        <v>9</v>
      </c>
      <c r="G716" s="8">
        <v>807.75</v>
      </c>
      <c r="I716" s="24"/>
      <c r="J716" s="24"/>
    </row>
    <row r="717" spans="1:13" ht="12.75">
      <c r="A717" t="s">
        <v>2149</v>
      </c>
      <c r="B717" t="s">
        <v>1356</v>
      </c>
      <c r="C717" s="7" t="s">
        <v>1561</v>
      </c>
      <c r="D717" s="7" t="s">
        <v>1599</v>
      </c>
      <c r="E717" s="10">
        <v>2009</v>
      </c>
      <c r="F717" s="9">
        <v>10</v>
      </c>
      <c r="G717" s="8">
        <v>802.14</v>
      </c>
      <c r="I717" s="24">
        <f>SUM(G717:G731)</f>
        <v>6173.28</v>
      </c>
      <c r="J717" s="24">
        <f>+I717/2</f>
        <v>3086.64</v>
      </c>
      <c r="K717" s="26" t="s">
        <v>2172</v>
      </c>
      <c r="L717" t="s">
        <v>2149</v>
      </c>
      <c r="M717" t="s">
        <v>2178</v>
      </c>
    </row>
    <row r="718" spans="1:10" ht="12.75" customHeight="1">
      <c r="A718" t="s">
        <v>2149</v>
      </c>
      <c r="B718">
        <v>0</v>
      </c>
      <c r="C718" s="7" t="s">
        <v>1561</v>
      </c>
      <c r="D718" s="7" t="s">
        <v>1603</v>
      </c>
      <c r="E718" s="10">
        <v>2009</v>
      </c>
      <c r="F718" s="9">
        <v>10</v>
      </c>
      <c r="G718" s="8">
        <v>8</v>
      </c>
      <c r="I718" s="24"/>
      <c r="J718" s="24"/>
    </row>
    <row r="719" spans="1:10" ht="12.75">
      <c r="A719" t="s">
        <v>2149</v>
      </c>
      <c r="B719" t="s">
        <v>1368</v>
      </c>
      <c r="C719" s="7" t="s">
        <v>1561</v>
      </c>
      <c r="D719" s="7" t="s">
        <v>1603</v>
      </c>
      <c r="E719" s="10">
        <v>2009</v>
      </c>
      <c r="F719" s="9">
        <v>10</v>
      </c>
      <c r="G719" s="8">
        <v>172.5</v>
      </c>
      <c r="I719" s="24"/>
      <c r="J719" s="24"/>
    </row>
    <row r="720" spans="1:10" ht="12.75" customHeight="1">
      <c r="A720" t="s">
        <v>2149</v>
      </c>
      <c r="B720" t="s">
        <v>526</v>
      </c>
      <c r="C720" s="7" t="s">
        <v>1561</v>
      </c>
      <c r="D720" s="7" t="s">
        <v>1599</v>
      </c>
      <c r="E720" s="10">
        <v>2010</v>
      </c>
      <c r="F720" s="9">
        <v>10</v>
      </c>
      <c r="G720" s="8">
        <v>434</v>
      </c>
      <c r="I720" s="24"/>
      <c r="J720" s="24"/>
    </row>
    <row r="721" spans="1:10" ht="12.75">
      <c r="A721" t="s">
        <v>2149</v>
      </c>
      <c r="B721" t="s">
        <v>500</v>
      </c>
      <c r="C721" s="7" t="s">
        <v>1561</v>
      </c>
      <c r="D721" s="7" t="s">
        <v>1599</v>
      </c>
      <c r="E721" s="10">
        <v>2010</v>
      </c>
      <c r="F721" s="9">
        <v>10</v>
      </c>
      <c r="G721" s="8">
        <v>807.75</v>
      </c>
      <c r="I721" s="24"/>
      <c r="J721" s="24"/>
    </row>
    <row r="722" spans="1:10" ht="12.75" customHeight="1">
      <c r="A722" t="s">
        <v>2149</v>
      </c>
      <c r="B722" t="s">
        <v>1357</v>
      </c>
      <c r="C722" s="7" t="s">
        <v>1561</v>
      </c>
      <c r="D722" s="7" t="s">
        <v>1599</v>
      </c>
      <c r="E722" s="10">
        <v>2009</v>
      </c>
      <c r="F722" s="9">
        <v>11</v>
      </c>
      <c r="G722" s="8">
        <v>802.14</v>
      </c>
      <c r="I722" s="24"/>
      <c r="J722" s="24"/>
    </row>
    <row r="723" spans="1:10" ht="12.75">
      <c r="A723" t="s">
        <v>2149</v>
      </c>
      <c r="B723" t="s">
        <v>1369</v>
      </c>
      <c r="C723" s="7" t="s">
        <v>1561</v>
      </c>
      <c r="D723" s="7" t="s">
        <v>1605</v>
      </c>
      <c r="E723" s="10">
        <v>2009</v>
      </c>
      <c r="F723" s="9">
        <v>11</v>
      </c>
      <c r="G723" s="8">
        <v>9.61</v>
      </c>
      <c r="I723" s="24"/>
      <c r="J723" s="24"/>
    </row>
    <row r="724" spans="1:10" ht="12.75" customHeight="1">
      <c r="A724" t="s">
        <v>2149</v>
      </c>
      <c r="B724" t="s">
        <v>527</v>
      </c>
      <c r="C724" s="7" t="s">
        <v>1561</v>
      </c>
      <c r="D724" s="7" t="s">
        <v>1599</v>
      </c>
      <c r="E724" s="10">
        <v>2010</v>
      </c>
      <c r="F724" s="9">
        <v>11</v>
      </c>
      <c r="G724" s="8">
        <v>7.5</v>
      </c>
      <c r="I724" s="24"/>
      <c r="J724" s="24"/>
    </row>
    <row r="725" spans="1:10" ht="12.75">
      <c r="A725" t="s">
        <v>2149</v>
      </c>
      <c r="B725">
        <v>0</v>
      </c>
      <c r="C725" s="7" t="s">
        <v>1561</v>
      </c>
      <c r="D725" s="7" t="s">
        <v>1599</v>
      </c>
      <c r="E725" s="10">
        <v>2010</v>
      </c>
      <c r="F725" s="9">
        <v>11</v>
      </c>
      <c r="G725" s="8">
        <v>17</v>
      </c>
      <c r="I725" s="24"/>
      <c r="J725" s="24"/>
    </row>
    <row r="726" spans="1:10" ht="12.75" customHeight="1">
      <c r="A726" t="s">
        <v>2149</v>
      </c>
      <c r="B726" t="s">
        <v>503</v>
      </c>
      <c r="C726" s="7" t="s">
        <v>1561</v>
      </c>
      <c r="D726" s="7" t="s">
        <v>1599</v>
      </c>
      <c r="E726" s="10">
        <v>2010</v>
      </c>
      <c r="F726" s="9">
        <v>11</v>
      </c>
      <c r="G726" s="8">
        <v>807.75</v>
      </c>
      <c r="I726" s="24"/>
      <c r="J726" s="24"/>
    </row>
    <row r="727" spans="1:10" ht="12.75">
      <c r="A727" t="s">
        <v>2149</v>
      </c>
      <c r="B727" t="s">
        <v>1358</v>
      </c>
      <c r="C727" s="7" t="s">
        <v>1561</v>
      </c>
      <c r="D727" s="7" t="s">
        <v>1599</v>
      </c>
      <c r="E727" s="10">
        <v>2009</v>
      </c>
      <c r="F727" s="9">
        <v>12</v>
      </c>
      <c r="G727" s="8">
        <v>802.14</v>
      </c>
      <c r="I727" s="24"/>
      <c r="J727" s="24"/>
    </row>
    <row r="728" spans="1:10" ht="12.75" customHeight="1">
      <c r="A728" t="s">
        <v>2149</v>
      </c>
      <c r="B728">
        <v>0</v>
      </c>
      <c r="C728" s="7" t="s">
        <v>1561</v>
      </c>
      <c r="D728" s="7" t="s">
        <v>1599</v>
      </c>
      <c r="E728" s="10">
        <v>2010</v>
      </c>
      <c r="F728" s="9">
        <v>12</v>
      </c>
      <c r="G728" s="8">
        <v>63</v>
      </c>
      <c r="I728" s="24"/>
      <c r="J728" s="24"/>
    </row>
    <row r="729" spans="1:10" ht="12.75">
      <c r="A729" t="s">
        <v>2149</v>
      </c>
      <c r="B729" t="s">
        <v>506</v>
      </c>
      <c r="C729" s="7" t="s">
        <v>1561</v>
      </c>
      <c r="D729" s="7" t="s">
        <v>1599</v>
      </c>
      <c r="E729" s="10">
        <v>2010</v>
      </c>
      <c r="F729" s="9">
        <v>12</v>
      </c>
      <c r="G729" s="8">
        <v>807.75</v>
      </c>
      <c r="I729" s="24"/>
      <c r="J729" s="24"/>
    </row>
    <row r="730" spans="1:10" ht="12.75" customHeight="1">
      <c r="A730" t="s">
        <v>2149</v>
      </c>
      <c r="B730" t="s">
        <v>529</v>
      </c>
      <c r="C730" s="7" t="s">
        <v>1561</v>
      </c>
      <c r="D730" s="7" t="s">
        <v>1603</v>
      </c>
      <c r="E730" s="10">
        <v>2010</v>
      </c>
      <c r="F730" s="9">
        <v>12</v>
      </c>
      <c r="G730" s="8">
        <v>9</v>
      </c>
      <c r="I730" s="24"/>
      <c r="J730" s="24"/>
    </row>
    <row r="731" spans="1:10" ht="12.75">
      <c r="A731" t="s">
        <v>2149</v>
      </c>
      <c r="B731">
        <v>0</v>
      </c>
      <c r="C731" s="7" t="s">
        <v>1561</v>
      </c>
      <c r="D731" s="7" t="s">
        <v>1585</v>
      </c>
      <c r="E731" s="10">
        <v>2010</v>
      </c>
      <c r="F731" s="9">
        <v>12</v>
      </c>
      <c r="G731" s="8">
        <v>623</v>
      </c>
      <c r="I731" s="25" t="s">
        <v>2164</v>
      </c>
      <c r="J731" s="25" t="s">
        <v>2165</v>
      </c>
    </row>
    <row r="732" spans="1:13" ht="12.75" customHeight="1">
      <c r="A732" t="s">
        <v>2149</v>
      </c>
      <c r="B732" t="s">
        <v>1359</v>
      </c>
      <c r="C732" s="7" t="s">
        <v>1567</v>
      </c>
      <c r="D732" s="7" t="s">
        <v>1602</v>
      </c>
      <c r="E732" s="10">
        <v>2009</v>
      </c>
      <c r="F732" s="9">
        <v>1</v>
      </c>
      <c r="G732" s="8">
        <v>391.85</v>
      </c>
      <c r="I732" s="24">
        <f>SUM(G732:G740)</f>
        <v>3569.1</v>
      </c>
      <c r="J732" s="24">
        <f>+I732/3</f>
        <v>1189.7</v>
      </c>
      <c r="K732" s="26" t="s">
        <v>2169</v>
      </c>
      <c r="L732" t="s">
        <v>2149</v>
      </c>
      <c r="M732" s="7" t="s">
        <v>1567</v>
      </c>
    </row>
    <row r="733" spans="1:10" ht="12.75">
      <c r="A733" t="s">
        <v>2149</v>
      </c>
      <c r="B733">
        <v>0</v>
      </c>
      <c r="C733" s="7" t="s">
        <v>1567</v>
      </c>
      <c r="D733" s="7" t="s">
        <v>1600</v>
      </c>
      <c r="E733" s="10">
        <v>2010</v>
      </c>
      <c r="F733" s="9">
        <v>1</v>
      </c>
      <c r="G733" s="8">
        <v>396.16</v>
      </c>
      <c r="I733" s="24"/>
      <c r="J733" s="24"/>
    </row>
    <row r="734" spans="1:10" ht="12.75" customHeight="1">
      <c r="A734" t="s">
        <v>2149</v>
      </c>
      <c r="B734">
        <v>0</v>
      </c>
      <c r="C734" s="7" t="s">
        <v>1567</v>
      </c>
      <c r="D734" s="7" t="s">
        <v>1600</v>
      </c>
      <c r="E734" s="10">
        <v>2011</v>
      </c>
      <c r="F734" s="9">
        <v>1</v>
      </c>
      <c r="G734" s="8">
        <v>401.69</v>
      </c>
      <c r="I734" s="24"/>
      <c r="J734" s="24"/>
    </row>
    <row r="735" spans="1:10" ht="12.75">
      <c r="A735" t="s">
        <v>2149</v>
      </c>
      <c r="B735">
        <v>0</v>
      </c>
      <c r="C735" s="7" t="s">
        <v>1567</v>
      </c>
      <c r="D735" s="7" t="s">
        <v>1602</v>
      </c>
      <c r="E735" s="10">
        <v>2009</v>
      </c>
      <c r="F735" s="9">
        <v>2</v>
      </c>
      <c r="G735" s="8">
        <v>391.85</v>
      </c>
      <c r="I735" s="24"/>
      <c r="J735" s="24"/>
    </row>
    <row r="736" spans="1:10" ht="12.75" customHeight="1">
      <c r="A736" t="s">
        <v>2149</v>
      </c>
      <c r="B736">
        <v>0</v>
      </c>
      <c r="C736" s="7" t="s">
        <v>1567</v>
      </c>
      <c r="D736" s="7" t="s">
        <v>1600</v>
      </c>
      <c r="E736" s="10">
        <v>2010</v>
      </c>
      <c r="F736" s="9">
        <v>2</v>
      </c>
      <c r="G736" s="8">
        <v>396.16</v>
      </c>
      <c r="I736" s="24"/>
      <c r="J736" s="24"/>
    </row>
    <row r="737" spans="1:10" ht="12.75">
      <c r="A737" t="s">
        <v>2149</v>
      </c>
      <c r="B737">
        <v>0</v>
      </c>
      <c r="C737" s="7" t="s">
        <v>1567</v>
      </c>
      <c r="D737" s="7" t="s">
        <v>1600</v>
      </c>
      <c r="E737" s="10">
        <v>2011</v>
      </c>
      <c r="F737" s="9">
        <v>2</v>
      </c>
      <c r="G737" s="8">
        <v>401.69</v>
      </c>
      <c r="I737" s="24"/>
      <c r="J737" s="24"/>
    </row>
    <row r="738" spans="1:10" ht="12.75" customHeight="1">
      <c r="A738" t="s">
        <v>2149</v>
      </c>
      <c r="B738">
        <v>0</v>
      </c>
      <c r="C738" s="7" t="s">
        <v>1567</v>
      </c>
      <c r="D738" s="7" t="s">
        <v>1602</v>
      </c>
      <c r="E738" s="10">
        <v>2009</v>
      </c>
      <c r="F738" s="9">
        <v>3</v>
      </c>
      <c r="G738" s="8">
        <v>391.85</v>
      </c>
      <c r="I738" s="24"/>
      <c r="J738" s="24"/>
    </row>
    <row r="739" spans="1:10" ht="12.75">
      <c r="A739" t="s">
        <v>2149</v>
      </c>
      <c r="B739">
        <v>0</v>
      </c>
      <c r="C739" s="7" t="s">
        <v>1567</v>
      </c>
      <c r="D739" s="7" t="s">
        <v>1600</v>
      </c>
      <c r="E739" s="10">
        <v>2010</v>
      </c>
      <c r="F739" s="9">
        <v>3</v>
      </c>
      <c r="G739" s="8">
        <v>396.16</v>
      </c>
      <c r="I739" s="24"/>
      <c r="J739" s="24"/>
    </row>
    <row r="740" spans="1:10" ht="12.75" customHeight="1">
      <c r="A740" t="s">
        <v>2149</v>
      </c>
      <c r="B740">
        <v>0</v>
      </c>
      <c r="C740" s="7" t="s">
        <v>1567</v>
      </c>
      <c r="D740" s="7" t="s">
        <v>1600</v>
      </c>
      <c r="E740" s="10">
        <v>2011</v>
      </c>
      <c r="F740" s="9">
        <v>3</v>
      </c>
      <c r="G740" s="8">
        <v>401.69</v>
      </c>
      <c r="I740" s="24"/>
      <c r="J740" s="24"/>
    </row>
    <row r="741" spans="1:13" ht="12.75">
      <c r="A741" t="s">
        <v>2149</v>
      </c>
      <c r="B741">
        <v>0</v>
      </c>
      <c r="C741" s="7" t="s">
        <v>1567</v>
      </c>
      <c r="D741" s="7" t="s">
        <v>1602</v>
      </c>
      <c r="E741" s="10">
        <v>2009</v>
      </c>
      <c r="F741" s="9">
        <v>4</v>
      </c>
      <c r="G741" s="8">
        <v>391.85</v>
      </c>
      <c r="I741" s="24">
        <f>SUM(G741:G757)</f>
        <v>3559.68</v>
      </c>
      <c r="J741" s="24">
        <f>+I741/3</f>
        <v>1186.56</v>
      </c>
      <c r="K741" s="26" t="s">
        <v>2170</v>
      </c>
      <c r="L741" t="s">
        <v>2149</v>
      </c>
      <c r="M741" s="7" t="s">
        <v>1567</v>
      </c>
    </row>
    <row r="742" spans="1:10" ht="12.75" customHeight="1">
      <c r="A742" t="s">
        <v>2149</v>
      </c>
      <c r="B742">
        <v>0</v>
      </c>
      <c r="C742" s="7" t="s">
        <v>1567</v>
      </c>
      <c r="D742" s="7" t="s">
        <v>1600</v>
      </c>
      <c r="E742" s="10">
        <v>2010</v>
      </c>
      <c r="F742" s="9">
        <v>4</v>
      </c>
      <c r="G742" s="8">
        <v>402.04</v>
      </c>
      <c r="I742" s="24"/>
      <c r="J742" s="24"/>
    </row>
    <row r="743" spans="1:10" ht="12.75">
      <c r="A743" t="s">
        <v>2149</v>
      </c>
      <c r="B743">
        <v>0</v>
      </c>
      <c r="C743" s="7" t="s">
        <v>1567</v>
      </c>
      <c r="D743" s="7" t="s">
        <v>1600</v>
      </c>
      <c r="E743" s="10">
        <v>2011</v>
      </c>
      <c r="F743" s="9">
        <v>4</v>
      </c>
      <c r="G743" s="8">
        <v>401.69</v>
      </c>
      <c r="I743" s="24"/>
      <c r="J743" s="24"/>
    </row>
    <row r="744" spans="1:10" ht="12.75" customHeight="1">
      <c r="A744" t="s">
        <v>2149</v>
      </c>
      <c r="B744">
        <v>0</v>
      </c>
      <c r="C744" s="7" t="s">
        <v>1567</v>
      </c>
      <c r="D744" s="7" t="s">
        <v>1602</v>
      </c>
      <c r="E744" s="10">
        <v>2009</v>
      </c>
      <c r="F744" s="9">
        <v>5</v>
      </c>
      <c r="G744" s="8">
        <v>391.85</v>
      </c>
      <c r="I744" s="24"/>
      <c r="J744" s="24"/>
    </row>
    <row r="745" spans="1:10" ht="12.75">
      <c r="A745" t="s">
        <v>2149</v>
      </c>
      <c r="B745">
        <v>0</v>
      </c>
      <c r="C745" s="7" t="s">
        <v>1567</v>
      </c>
      <c r="D745" s="7" t="s">
        <v>1600</v>
      </c>
      <c r="E745" s="10">
        <v>2010</v>
      </c>
      <c r="F745" s="9">
        <v>5</v>
      </c>
      <c r="G745" s="8">
        <v>-402.04</v>
      </c>
      <c r="I745" s="24"/>
      <c r="J745" s="24"/>
    </row>
    <row r="746" spans="1:10" ht="12.75" customHeight="1">
      <c r="A746" t="s">
        <v>2149</v>
      </c>
      <c r="B746">
        <v>0</v>
      </c>
      <c r="C746" s="7" t="s">
        <v>1567</v>
      </c>
      <c r="D746" s="7" t="s">
        <v>1600</v>
      </c>
      <c r="E746" s="10">
        <v>2010</v>
      </c>
      <c r="F746" s="9">
        <v>5</v>
      </c>
      <c r="G746" s="8">
        <v>-396.16</v>
      </c>
      <c r="I746" s="24"/>
      <c r="J746" s="24"/>
    </row>
    <row r="747" spans="1:10" ht="12.75">
      <c r="A747" t="s">
        <v>2149</v>
      </c>
      <c r="B747">
        <v>0</v>
      </c>
      <c r="C747" s="7" t="s">
        <v>1567</v>
      </c>
      <c r="D747" s="7" t="s">
        <v>1600</v>
      </c>
      <c r="E747" s="10">
        <v>2010</v>
      </c>
      <c r="F747" s="9">
        <v>5</v>
      </c>
      <c r="G747" s="8">
        <v>-396.16</v>
      </c>
      <c r="I747" s="24"/>
      <c r="J747" s="24"/>
    </row>
    <row r="748" spans="1:10" ht="12.75" customHeight="1">
      <c r="A748" t="s">
        <v>2149</v>
      </c>
      <c r="B748">
        <v>0</v>
      </c>
      <c r="C748" s="7" t="s">
        <v>1567</v>
      </c>
      <c r="D748" s="7" t="s">
        <v>1600</v>
      </c>
      <c r="E748" s="10">
        <v>2010</v>
      </c>
      <c r="F748" s="9">
        <v>5</v>
      </c>
      <c r="G748" s="8">
        <v>-396.16</v>
      </c>
      <c r="I748" s="24"/>
      <c r="J748" s="24"/>
    </row>
    <row r="749" spans="1:10" ht="12.75">
      <c r="A749" t="s">
        <v>2149</v>
      </c>
      <c r="B749">
        <v>0</v>
      </c>
      <c r="C749" s="7" t="s">
        <v>1567</v>
      </c>
      <c r="D749" s="7" t="s">
        <v>1600</v>
      </c>
      <c r="E749" s="10">
        <v>2010</v>
      </c>
      <c r="F749" s="9">
        <v>5</v>
      </c>
      <c r="G749" s="8">
        <v>394.59</v>
      </c>
      <c r="I749" s="24"/>
      <c r="J749" s="24"/>
    </row>
    <row r="750" spans="1:10" ht="12.75" customHeight="1">
      <c r="A750" t="s">
        <v>2149</v>
      </c>
      <c r="B750">
        <v>0</v>
      </c>
      <c r="C750" s="7" t="s">
        <v>1567</v>
      </c>
      <c r="D750" s="7" t="s">
        <v>1600</v>
      </c>
      <c r="E750" s="10">
        <v>2010</v>
      </c>
      <c r="F750" s="9">
        <v>5</v>
      </c>
      <c r="G750" s="8">
        <v>394.59</v>
      </c>
      <c r="I750" s="24"/>
      <c r="J750" s="24"/>
    </row>
    <row r="751" spans="1:10" ht="12.75">
      <c r="A751" t="s">
        <v>2149</v>
      </c>
      <c r="B751">
        <v>0</v>
      </c>
      <c r="C751" s="7" t="s">
        <v>1567</v>
      </c>
      <c r="D751" s="7" t="s">
        <v>1600</v>
      </c>
      <c r="E751" s="10">
        <v>2010</v>
      </c>
      <c r="F751" s="9">
        <v>5</v>
      </c>
      <c r="G751" s="8">
        <v>394.59</v>
      </c>
      <c r="I751" s="24"/>
      <c r="J751" s="24"/>
    </row>
    <row r="752" spans="1:10" ht="12.75" customHeight="1">
      <c r="A752" t="s">
        <v>2149</v>
      </c>
      <c r="B752">
        <v>0</v>
      </c>
      <c r="C752" s="7" t="s">
        <v>1567</v>
      </c>
      <c r="D752" s="7" t="s">
        <v>1600</v>
      </c>
      <c r="E752" s="10">
        <v>2010</v>
      </c>
      <c r="F752" s="9">
        <v>5</v>
      </c>
      <c r="G752" s="8">
        <v>394.59</v>
      </c>
      <c r="I752" s="24"/>
      <c r="J752" s="24"/>
    </row>
    <row r="753" spans="1:10" ht="12.75">
      <c r="A753" t="s">
        <v>2149</v>
      </c>
      <c r="B753">
        <v>0</v>
      </c>
      <c r="C753" s="7" t="s">
        <v>1567</v>
      </c>
      <c r="D753" s="7" t="s">
        <v>1600</v>
      </c>
      <c r="E753" s="10">
        <v>2010</v>
      </c>
      <c r="F753" s="9">
        <v>5</v>
      </c>
      <c r="G753" s="8">
        <v>394.59</v>
      </c>
      <c r="I753" s="24"/>
      <c r="J753" s="24"/>
    </row>
    <row r="754" spans="1:10" ht="12.75" customHeight="1">
      <c r="A754" t="s">
        <v>2149</v>
      </c>
      <c r="B754">
        <v>0</v>
      </c>
      <c r="C754" s="7" t="s">
        <v>1567</v>
      </c>
      <c r="D754" s="7" t="s">
        <v>1600</v>
      </c>
      <c r="E754" s="10">
        <v>2011</v>
      </c>
      <c r="F754" s="9">
        <v>5</v>
      </c>
      <c r="G754" s="8">
        <v>401.69</v>
      </c>
      <c r="I754" s="24"/>
      <c r="J754" s="24"/>
    </row>
    <row r="755" spans="1:10" ht="12.75">
      <c r="A755" t="s">
        <v>2149</v>
      </c>
      <c r="B755">
        <v>0</v>
      </c>
      <c r="C755" s="7" t="s">
        <v>1567</v>
      </c>
      <c r="D755" s="7" t="s">
        <v>1602</v>
      </c>
      <c r="E755" s="10">
        <v>2009</v>
      </c>
      <c r="F755" s="9">
        <v>6</v>
      </c>
      <c r="G755" s="8">
        <v>391.85</v>
      </c>
      <c r="I755" s="24"/>
      <c r="J755" s="24"/>
    </row>
    <row r="756" spans="1:10" ht="12.75" customHeight="1">
      <c r="A756" t="s">
        <v>2149</v>
      </c>
      <c r="B756">
        <v>0</v>
      </c>
      <c r="C756" s="7" t="s">
        <v>1567</v>
      </c>
      <c r="D756" s="7" t="s">
        <v>1600</v>
      </c>
      <c r="E756" s="10">
        <v>2010</v>
      </c>
      <c r="F756" s="9">
        <v>6</v>
      </c>
      <c r="G756" s="8">
        <v>394.59</v>
      </c>
      <c r="I756" s="24"/>
      <c r="J756" s="24"/>
    </row>
    <row r="757" spans="1:10" ht="12.75">
      <c r="A757" t="s">
        <v>2149</v>
      </c>
      <c r="B757">
        <v>0</v>
      </c>
      <c r="C757" s="7" t="s">
        <v>1567</v>
      </c>
      <c r="D757" s="7" t="s">
        <v>1600</v>
      </c>
      <c r="E757" s="10">
        <v>2011</v>
      </c>
      <c r="F757" s="9">
        <v>6</v>
      </c>
      <c r="G757" s="8">
        <v>401.69</v>
      </c>
      <c r="I757" s="24"/>
      <c r="J757" s="24"/>
    </row>
    <row r="758" spans="1:13" ht="12.75" customHeight="1">
      <c r="A758" t="s">
        <v>2149</v>
      </c>
      <c r="B758">
        <v>0</v>
      </c>
      <c r="C758" s="7" t="s">
        <v>1567</v>
      </c>
      <c r="D758" s="7" t="s">
        <v>1602</v>
      </c>
      <c r="E758" s="10">
        <v>2009</v>
      </c>
      <c r="F758" s="9">
        <v>7</v>
      </c>
      <c r="G758" s="8">
        <v>391.85</v>
      </c>
      <c r="I758" s="24">
        <f>SUM(G758:G763)</f>
        <v>2359.32</v>
      </c>
      <c r="J758" s="24">
        <f>+I758/2</f>
        <v>1179.66</v>
      </c>
      <c r="K758" s="26" t="s">
        <v>2171</v>
      </c>
      <c r="L758" t="s">
        <v>2149</v>
      </c>
      <c r="M758" s="7" t="s">
        <v>1567</v>
      </c>
    </row>
    <row r="759" spans="1:10" ht="12.75">
      <c r="A759" t="s">
        <v>2149</v>
      </c>
      <c r="B759">
        <v>0</v>
      </c>
      <c r="C759" s="7" t="s">
        <v>1567</v>
      </c>
      <c r="D759" s="7" t="s">
        <v>1600</v>
      </c>
      <c r="E759" s="10">
        <v>2010</v>
      </c>
      <c r="F759" s="9">
        <v>7</v>
      </c>
      <c r="G759" s="8">
        <v>394.59</v>
      </c>
      <c r="I759" s="24"/>
      <c r="J759" s="24"/>
    </row>
    <row r="760" spans="1:10" ht="12.75" customHeight="1">
      <c r="A760" t="s">
        <v>2149</v>
      </c>
      <c r="B760">
        <v>0</v>
      </c>
      <c r="C760" s="7" t="s">
        <v>1567</v>
      </c>
      <c r="D760" s="7" t="s">
        <v>1600</v>
      </c>
      <c r="E760" s="10">
        <v>2009</v>
      </c>
      <c r="F760" s="9">
        <v>8</v>
      </c>
      <c r="G760" s="8">
        <v>391.85</v>
      </c>
      <c r="I760" s="24"/>
      <c r="J760" s="24"/>
    </row>
    <row r="761" spans="1:10" ht="12.75">
      <c r="A761" t="s">
        <v>2149</v>
      </c>
      <c r="B761">
        <v>0</v>
      </c>
      <c r="C761" s="7" t="s">
        <v>1567</v>
      </c>
      <c r="D761" s="7" t="s">
        <v>1600</v>
      </c>
      <c r="E761" s="10">
        <v>2010</v>
      </c>
      <c r="F761" s="9">
        <v>8</v>
      </c>
      <c r="G761" s="8">
        <v>394.59</v>
      </c>
      <c r="I761" s="24"/>
      <c r="J761" s="24"/>
    </row>
    <row r="762" spans="1:10" ht="12.75" customHeight="1">
      <c r="A762" t="s">
        <v>2149</v>
      </c>
      <c r="B762">
        <v>0</v>
      </c>
      <c r="C762" s="7" t="s">
        <v>1567</v>
      </c>
      <c r="D762" s="7" t="s">
        <v>1600</v>
      </c>
      <c r="E762" s="10">
        <v>2009</v>
      </c>
      <c r="F762" s="9">
        <v>9</v>
      </c>
      <c r="G762" s="8">
        <v>391.85</v>
      </c>
      <c r="I762" s="24"/>
      <c r="J762" s="24"/>
    </row>
    <row r="763" spans="1:10" ht="12.75">
      <c r="A763" t="s">
        <v>2149</v>
      </c>
      <c r="B763">
        <v>0</v>
      </c>
      <c r="C763" s="7" t="s">
        <v>1567</v>
      </c>
      <c r="D763" s="7" t="s">
        <v>1600</v>
      </c>
      <c r="E763" s="10">
        <v>2010</v>
      </c>
      <c r="F763" s="9">
        <v>9</v>
      </c>
      <c r="G763" s="8">
        <v>394.59</v>
      </c>
      <c r="I763" s="24"/>
      <c r="J763" s="24"/>
    </row>
    <row r="764" spans="1:13" ht="12.75" customHeight="1">
      <c r="A764" t="s">
        <v>2149</v>
      </c>
      <c r="B764">
        <v>0</v>
      </c>
      <c r="C764" s="7" t="s">
        <v>1567</v>
      </c>
      <c r="D764" s="7" t="s">
        <v>1600</v>
      </c>
      <c r="E764" s="10">
        <v>2009</v>
      </c>
      <c r="F764" s="9">
        <v>10</v>
      </c>
      <c r="G764" s="8">
        <v>391.85</v>
      </c>
      <c r="I764" s="24">
        <f>SUM(G764:G769)</f>
        <v>2359.32</v>
      </c>
      <c r="J764" s="24">
        <f>+I764/2</f>
        <v>1179.66</v>
      </c>
      <c r="K764" s="26" t="s">
        <v>2172</v>
      </c>
      <c r="L764" t="s">
        <v>2149</v>
      </c>
      <c r="M764" s="7" t="s">
        <v>1567</v>
      </c>
    </row>
    <row r="765" spans="1:10" ht="12.75">
      <c r="A765" t="s">
        <v>2149</v>
      </c>
      <c r="B765">
        <v>0</v>
      </c>
      <c r="C765" s="7" t="s">
        <v>1567</v>
      </c>
      <c r="D765" s="7" t="s">
        <v>1600</v>
      </c>
      <c r="E765" s="10">
        <v>2010</v>
      </c>
      <c r="F765" s="9">
        <v>10</v>
      </c>
      <c r="G765" s="8">
        <v>394.59</v>
      </c>
      <c r="I765" s="24"/>
      <c r="J765" s="24"/>
    </row>
    <row r="766" spans="1:10" ht="12.75" customHeight="1">
      <c r="A766" t="s">
        <v>2149</v>
      </c>
      <c r="B766">
        <v>0</v>
      </c>
      <c r="C766" s="7" t="s">
        <v>1567</v>
      </c>
      <c r="D766" s="7" t="s">
        <v>1600</v>
      </c>
      <c r="E766" s="10">
        <v>2009</v>
      </c>
      <c r="F766" s="9">
        <v>11</v>
      </c>
      <c r="G766" s="8">
        <v>391.85</v>
      </c>
      <c r="I766" s="24"/>
      <c r="J766" s="24"/>
    </row>
    <row r="767" spans="1:10" ht="12.75">
      <c r="A767" t="s">
        <v>2149</v>
      </c>
      <c r="B767">
        <v>0</v>
      </c>
      <c r="C767" s="7" t="s">
        <v>1567</v>
      </c>
      <c r="D767" s="7" t="s">
        <v>1600</v>
      </c>
      <c r="E767" s="10">
        <v>2010</v>
      </c>
      <c r="F767" s="9">
        <v>11</v>
      </c>
      <c r="G767" s="8">
        <v>394.59</v>
      </c>
      <c r="I767" s="24"/>
      <c r="J767" s="24"/>
    </row>
    <row r="768" spans="1:10" ht="12.75" customHeight="1">
      <c r="A768" t="s">
        <v>2149</v>
      </c>
      <c r="B768">
        <v>0</v>
      </c>
      <c r="C768" s="7" t="s">
        <v>1567</v>
      </c>
      <c r="D768" s="7" t="s">
        <v>1600</v>
      </c>
      <c r="E768" s="10">
        <v>2009</v>
      </c>
      <c r="F768" s="9">
        <v>12</v>
      </c>
      <c r="G768" s="8">
        <v>391.85</v>
      </c>
      <c r="I768" s="24"/>
      <c r="J768" s="24"/>
    </row>
    <row r="769" spans="1:10" ht="12.75">
      <c r="A769" t="s">
        <v>2149</v>
      </c>
      <c r="B769">
        <v>0</v>
      </c>
      <c r="C769" s="7" t="s">
        <v>1567</v>
      </c>
      <c r="D769" s="7" t="s">
        <v>1600</v>
      </c>
      <c r="E769" s="10">
        <v>2010</v>
      </c>
      <c r="F769" s="9">
        <v>12</v>
      </c>
      <c r="G769" s="8">
        <v>394.59</v>
      </c>
      <c r="I769" s="25" t="s">
        <v>2164</v>
      </c>
      <c r="J769" s="25" t="s">
        <v>2165</v>
      </c>
    </row>
    <row r="770" spans="1:13" ht="12.75" customHeight="1">
      <c r="A770" t="s">
        <v>2149</v>
      </c>
      <c r="B770">
        <v>0</v>
      </c>
      <c r="C770" t="s">
        <v>2149</v>
      </c>
      <c r="D770" s="7" t="s">
        <v>1599</v>
      </c>
      <c r="E770" s="10">
        <v>2009</v>
      </c>
      <c r="F770" s="9">
        <v>1</v>
      </c>
      <c r="G770" s="8">
        <v>802.14</v>
      </c>
      <c r="I770" s="24">
        <f>SUM(G770:G779)</f>
        <v>15601.77</v>
      </c>
      <c r="J770" s="24">
        <f>+I770/3</f>
        <v>5200.59</v>
      </c>
      <c r="K770" s="26" t="s">
        <v>2169</v>
      </c>
      <c r="L770" t="s">
        <v>2149</v>
      </c>
      <c r="M770" t="s">
        <v>2149</v>
      </c>
    </row>
    <row r="771" spans="1:10" ht="12.75">
      <c r="A771" t="s">
        <v>2149</v>
      </c>
      <c r="B771">
        <v>0</v>
      </c>
      <c r="C771" s="7" t="s">
        <v>1568</v>
      </c>
      <c r="D771" s="7" t="s">
        <v>1601</v>
      </c>
      <c r="E771" s="10">
        <v>2009</v>
      </c>
      <c r="F771" s="9">
        <v>1</v>
      </c>
      <c r="G771" s="8">
        <v>1624.84</v>
      </c>
      <c r="I771" s="24"/>
      <c r="J771" s="24"/>
    </row>
    <row r="772" spans="1:10" ht="12.75" customHeight="1">
      <c r="A772" t="s">
        <v>2149</v>
      </c>
      <c r="B772">
        <v>0</v>
      </c>
      <c r="C772" s="7" t="s">
        <v>1568</v>
      </c>
      <c r="D772" s="7" t="s">
        <v>1601</v>
      </c>
      <c r="E772" s="10">
        <v>2010</v>
      </c>
      <c r="F772" s="9">
        <v>1</v>
      </c>
      <c r="G772" s="8">
        <v>1642.71</v>
      </c>
      <c r="I772" s="24"/>
      <c r="J772" s="24"/>
    </row>
    <row r="773" spans="1:10" ht="12.75">
      <c r="A773" t="s">
        <v>2149</v>
      </c>
      <c r="B773">
        <v>0</v>
      </c>
      <c r="C773" s="7" t="s">
        <v>1568</v>
      </c>
      <c r="D773" s="7" t="s">
        <v>1601</v>
      </c>
      <c r="E773" s="10">
        <v>2011</v>
      </c>
      <c r="F773" s="9">
        <v>1</v>
      </c>
      <c r="G773" s="8">
        <v>1665.66</v>
      </c>
      <c r="I773" s="24"/>
      <c r="J773" s="24"/>
    </row>
    <row r="774" spans="1:10" ht="12.75" customHeight="1">
      <c r="A774" t="s">
        <v>2149</v>
      </c>
      <c r="B774">
        <v>0</v>
      </c>
      <c r="C774" s="7" t="s">
        <v>1568</v>
      </c>
      <c r="D774" s="7" t="s">
        <v>1601</v>
      </c>
      <c r="E774" s="10">
        <v>2009</v>
      </c>
      <c r="F774" s="9">
        <v>2</v>
      </c>
      <c r="G774" s="8">
        <v>1624.84</v>
      </c>
      <c r="I774" s="24"/>
      <c r="J774" s="24"/>
    </row>
    <row r="775" spans="1:10" ht="12.75">
      <c r="A775" t="s">
        <v>2149</v>
      </c>
      <c r="B775">
        <v>0</v>
      </c>
      <c r="C775" s="7" t="s">
        <v>1568</v>
      </c>
      <c r="D775" s="7" t="s">
        <v>1601</v>
      </c>
      <c r="E775" s="10">
        <v>2010</v>
      </c>
      <c r="F775" s="9">
        <v>2</v>
      </c>
      <c r="G775" s="8">
        <v>1642.71</v>
      </c>
      <c r="I775" s="24"/>
      <c r="J775" s="24"/>
    </row>
    <row r="776" spans="1:10" ht="12.75" customHeight="1">
      <c r="A776" t="s">
        <v>2149</v>
      </c>
      <c r="B776">
        <v>0</v>
      </c>
      <c r="C776" s="7" t="s">
        <v>1568</v>
      </c>
      <c r="D776" s="7" t="s">
        <v>1601</v>
      </c>
      <c r="E776" s="10">
        <v>2011</v>
      </c>
      <c r="F776" s="9">
        <v>2</v>
      </c>
      <c r="G776" s="8">
        <v>1665.66</v>
      </c>
      <c r="I776" s="24"/>
      <c r="J776" s="24"/>
    </row>
    <row r="777" spans="1:10" ht="12.75">
      <c r="A777" t="s">
        <v>2149</v>
      </c>
      <c r="B777">
        <v>0</v>
      </c>
      <c r="C777" s="7" t="s">
        <v>1568</v>
      </c>
      <c r="D777" s="7" t="s">
        <v>1601</v>
      </c>
      <c r="E777" s="10">
        <v>2009</v>
      </c>
      <c r="F777" s="9">
        <v>3</v>
      </c>
      <c r="G777" s="8">
        <v>1624.84</v>
      </c>
      <c r="I777" s="24"/>
      <c r="J777" s="24"/>
    </row>
    <row r="778" spans="1:10" ht="12.75" customHeight="1">
      <c r="A778" t="s">
        <v>2149</v>
      </c>
      <c r="B778">
        <v>0</v>
      </c>
      <c r="C778" s="7" t="s">
        <v>1568</v>
      </c>
      <c r="D778" s="7" t="s">
        <v>1601</v>
      </c>
      <c r="E778" s="10">
        <v>2010</v>
      </c>
      <c r="F778" s="9">
        <v>3</v>
      </c>
      <c r="G778" s="8">
        <v>1642.71</v>
      </c>
      <c r="I778" s="24"/>
      <c r="J778" s="24"/>
    </row>
    <row r="779" spans="1:10" ht="12.75">
      <c r="A779" t="s">
        <v>2149</v>
      </c>
      <c r="B779">
        <v>0</v>
      </c>
      <c r="C779" s="7" t="s">
        <v>1568</v>
      </c>
      <c r="D779" s="7" t="s">
        <v>1601</v>
      </c>
      <c r="E779" s="10">
        <v>2011</v>
      </c>
      <c r="F779" s="9">
        <v>3</v>
      </c>
      <c r="G779" s="8">
        <v>1665.66</v>
      </c>
      <c r="I779" s="24"/>
      <c r="J779" s="24"/>
    </row>
    <row r="780" spans="1:13" ht="12.75" customHeight="1">
      <c r="A780" t="s">
        <v>2149</v>
      </c>
      <c r="B780">
        <v>0</v>
      </c>
      <c r="C780" s="7" t="s">
        <v>1568</v>
      </c>
      <c r="D780" s="7" t="s">
        <v>1601</v>
      </c>
      <c r="E780" s="10">
        <v>2009</v>
      </c>
      <c r="F780" s="9">
        <v>4</v>
      </c>
      <c r="G780" s="8">
        <v>1624.84</v>
      </c>
      <c r="I780" s="24">
        <f>SUM(G780:G796)</f>
        <v>14760.630000000001</v>
      </c>
      <c r="J780" s="24">
        <f>+I780/3</f>
        <v>4920.21</v>
      </c>
      <c r="K780" s="26" t="s">
        <v>2170</v>
      </c>
      <c r="L780" t="s">
        <v>2149</v>
      </c>
      <c r="M780" t="s">
        <v>2149</v>
      </c>
    </row>
    <row r="781" spans="1:10" ht="12.75">
      <c r="A781" t="s">
        <v>2149</v>
      </c>
      <c r="B781">
        <v>0</v>
      </c>
      <c r="C781" s="7" t="s">
        <v>1568</v>
      </c>
      <c r="D781" s="7" t="s">
        <v>1601</v>
      </c>
      <c r="E781" s="10">
        <v>2010</v>
      </c>
      <c r="F781" s="9">
        <v>4</v>
      </c>
      <c r="G781" s="8">
        <v>1667.09</v>
      </c>
      <c r="I781" s="24"/>
      <c r="J781" s="24"/>
    </row>
    <row r="782" spans="1:10" ht="12.75" customHeight="1">
      <c r="A782" t="s">
        <v>2149</v>
      </c>
      <c r="B782">
        <v>0</v>
      </c>
      <c r="C782" s="7" t="s">
        <v>1568</v>
      </c>
      <c r="D782" s="7" t="s">
        <v>1601</v>
      </c>
      <c r="E782" s="10">
        <v>2011</v>
      </c>
      <c r="F782" s="9">
        <v>4</v>
      </c>
      <c r="G782" s="8">
        <v>1665.66</v>
      </c>
      <c r="I782" s="24"/>
      <c r="J782" s="24"/>
    </row>
    <row r="783" spans="1:10" ht="12.75">
      <c r="A783" t="s">
        <v>2149</v>
      </c>
      <c r="B783">
        <v>0</v>
      </c>
      <c r="C783" s="7" t="s">
        <v>1568</v>
      </c>
      <c r="D783" s="7" t="s">
        <v>1601</v>
      </c>
      <c r="E783" s="10">
        <v>2009</v>
      </c>
      <c r="F783" s="9">
        <v>5</v>
      </c>
      <c r="G783" s="8">
        <v>1624.84</v>
      </c>
      <c r="I783" s="24"/>
      <c r="J783" s="24"/>
    </row>
    <row r="784" spans="1:10" ht="12.75" customHeight="1">
      <c r="A784" t="s">
        <v>2149</v>
      </c>
      <c r="B784">
        <v>0</v>
      </c>
      <c r="C784" s="7" t="s">
        <v>1568</v>
      </c>
      <c r="D784" s="7" t="s">
        <v>1601</v>
      </c>
      <c r="E784" s="10">
        <v>2010</v>
      </c>
      <c r="F784" s="9">
        <v>5</v>
      </c>
      <c r="G784" s="8">
        <v>-1667.09</v>
      </c>
      <c r="I784" s="24"/>
      <c r="J784" s="24"/>
    </row>
    <row r="785" spans="1:10" ht="12.75">
      <c r="A785" t="s">
        <v>2149</v>
      </c>
      <c r="B785">
        <v>0</v>
      </c>
      <c r="C785" s="7" t="s">
        <v>1568</v>
      </c>
      <c r="D785" s="7" t="s">
        <v>1601</v>
      </c>
      <c r="E785" s="10">
        <v>2010</v>
      </c>
      <c r="F785" s="9">
        <v>5</v>
      </c>
      <c r="G785" s="8">
        <v>-1642.71</v>
      </c>
      <c r="I785" s="24"/>
      <c r="J785" s="24"/>
    </row>
    <row r="786" spans="1:10" ht="12.75" customHeight="1">
      <c r="A786" t="s">
        <v>2149</v>
      </c>
      <c r="B786">
        <v>0</v>
      </c>
      <c r="C786" s="7" t="s">
        <v>1568</v>
      </c>
      <c r="D786" s="7" t="s">
        <v>1601</v>
      </c>
      <c r="E786" s="10">
        <v>2010</v>
      </c>
      <c r="F786" s="9">
        <v>5</v>
      </c>
      <c r="G786" s="8">
        <v>-1642.71</v>
      </c>
      <c r="I786" s="24"/>
      <c r="J786" s="24"/>
    </row>
    <row r="787" spans="1:10" ht="12.75">
      <c r="A787" t="s">
        <v>2149</v>
      </c>
      <c r="B787">
        <v>0</v>
      </c>
      <c r="C787" s="7" t="s">
        <v>1568</v>
      </c>
      <c r="D787" s="7" t="s">
        <v>1601</v>
      </c>
      <c r="E787" s="10">
        <v>2010</v>
      </c>
      <c r="F787" s="9">
        <v>5</v>
      </c>
      <c r="G787" s="8">
        <v>-1642.71</v>
      </c>
      <c r="I787" s="24"/>
      <c r="J787" s="24"/>
    </row>
    <row r="788" spans="1:10" ht="12.75" customHeight="1">
      <c r="A788" t="s">
        <v>2149</v>
      </c>
      <c r="B788">
        <v>0</v>
      </c>
      <c r="C788" s="7" t="s">
        <v>1568</v>
      </c>
      <c r="D788" s="7" t="s">
        <v>1601</v>
      </c>
      <c r="E788" s="10">
        <v>2010</v>
      </c>
      <c r="F788" s="9">
        <v>5</v>
      </c>
      <c r="G788" s="8">
        <v>1636.21</v>
      </c>
      <c r="I788" s="24"/>
      <c r="J788" s="24"/>
    </row>
    <row r="789" spans="1:10" ht="12.75">
      <c r="A789" t="s">
        <v>2149</v>
      </c>
      <c r="B789">
        <v>0</v>
      </c>
      <c r="C789" s="7" t="s">
        <v>1568</v>
      </c>
      <c r="D789" s="7" t="s">
        <v>1601</v>
      </c>
      <c r="E789" s="10">
        <v>2010</v>
      </c>
      <c r="F789" s="9">
        <v>5</v>
      </c>
      <c r="G789" s="8">
        <v>1636.21</v>
      </c>
      <c r="I789" s="24"/>
      <c r="J789" s="24"/>
    </row>
    <row r="790" spans="1:10" ht="12.75" customHeight="1">
      <c r="A790" t="s">
        <v>2149</v>
      </c>
      <c r="B790">
        <v>0</v>
      </c>
      <c r="C790" s="7" t="s">
        <v>1568</v>
      </c>
      <c r="D790" s="7" t="s">
        <v>1601</v>
      </c>
      <c r="E790" s="10">
        <v>2010</v>
      </c>
      <c r="F790" s="9">
        <v>5</v>
      </c>
      <c r="G790" s="8">
        <v>1636.21</v>
      </c>
      <c r="I790" s="24"/>
      <c r="J790" s="24"/>
    </row>
    <row r="791" spans="1:10" ht="12.75">
      <c r="A791" t="s">
        <v>2149</v>
      </c>
      <c r="B791">
        <v>0</v>
      </c>
      <c r="C791" s="7" t="s">
        <v>1568</v>
      </c>
      <c r="D791" s="7" t="s">
        <v>1601</v>
      </c>
      <c r="E791" s="10">
        <v>2010</v>
      </c>
      <c r="F791" s="9">
        <v>5</v>
      </c>
      <c r="G791" s="8">
        <v>1636.21</v>
      </c>
      <c r="I791" s="24"/>
      <c r="J791" s="24"/>
    </row>
    <row r="792" spans="1:10" ht="12.75" customHeight="1">
      <c r="A792" t="s">
        <v>2149</v>
      </c>
      <c r="B792">
        <v>0</v>
      </c>
      <c r="C792" s="7" t="s">
        <v>1568</v>
      </c>
      <c r="D792" s="7" t="s">
        <v>1601</v>
      </c>
      <c r="E792" s="10">
        <v>2010</v>
      </c>
      <c r="F792" s="9">
        <v>5</v>
      </c>
      <c r="G792" s="8">
        <v>1636.21</v>
      </c>
      <c r="I792" s="24"/>
      <c r="J792" s="24"/>
    </row>
    <row r="793" spans="1:10" ht="12.75">
      <c r="A793" t="s">
        <v>2149</v>
      </c>
      <c r="B793">
        <v>0</v>
      </c>
      <c r="C793" s="7" t="s">
        <v>1568</v>
      </c>
      <c r="D793" s="7" t="s">
        <v>1601</v>
      </c>
      <c r="E793" s="10">
        <v>2011</v>
      </c>
      <c r="F793" s="9">
        <v>5</v>
      </c>
      <c r="G793" s="8">
        <v>1665.66</v>
      </c>
      <c r="I793" s="24"/>
      <c r="J793" s="24"/>
    </row>
    <row r="794" spans="1:10" ht="12.75" customHeight="1">
      <c r="A794" t="s">
        <v>2149</v>
      </c>
      <c r="B794">
        <v>0</v>
      </c>
      <c r="C794" s="7" t="s">
        <v>1568</v>
      </c>
      <c r="D794" s="7" t="s">
        <v>1601</v>
      </c>
      <c r="E794" s="10">
        <v>2009</v>
      </c>
      <c r="F794" s="9">
        <v>6</v>
      </c>
      <c r="G794" s="8">
        <v>1624.84</v>
      </c>
      <c r="I794" s="24"/>
      <c r="J794" s="24"/>
    </row>
    <row r="795" spans="1:10" ht="12.75">
      <c r="A795" t="s">
        <v>2149</v>
      </c>
      <c r="B795">
        <v>0</v>
      </c>
      <c r="C795" s="7" t="s">
        <v>1568</v>
      </c>
      <c r="D795" s="7" t="s">
        <v>1601</v>
      </c>
      <c r="E795" s="10">
        <v>2010</v>
      </c>
      <c r="F795" s="9">
        <v>6</v>
      </c>
      <c r="G795" s="8">
        <v>1636.21</v>
      </c>
      <c r="I795" s="24"/>
      <c r="J795" s="24"/>
    </row>
    <row r="796" spans="1:10" ht="12.75" customHeight="1">
      <c r="A796" t="s">
        <v>2149</v>
      </c>
      <c r="B796">
        <v>0</v>
      </c>
      <c r="C796" s="7" t="s">
        <v>1568</v>
      </c>
      <c r="D796" s="7" t="s">
        <v>1601</v>
      </c>
      <c r="E796" s="10">
        <v>2011</v>
      </c>
      <c r="F796" s="9">
        <v>6</v>
      </c>
      <c r="G796" s="8">
        <v>1665.66</v>
      </c>
      <c r="I796" s="24"/>
      <c r="J796" s="24"/>
    </row>
    <row r="797" spans="1:13" ht="12.75">
      <c r="A797" t="s">
        <v>2149</v>
      </c>
      <c r="B797">
        <v>0</v>
      </c>
      <c r="C797" s="7" t="s">
        <v>1568</v>
      </c>
      <c r="D797" s="7" t="s">
        <v>1601</v>
      </c>
      <c r="E797" s="10">
        <v>2009</v>
      </c>
      <c r="F797" s="9">
        <v>7</v>
      </c>
      <c r="G797" s="8">
        <v>1624.84</v>
      </c>
      <c r="I797" s="24">
        <f>SUM(G797:G802)</f>
        <v>9783.150000000001</v>
      </c>
      <c r="J797" s="24">
        <f>+I797/2</f>
        <v>4891.575000000001</v>
      </c>
      <c r="K797" s="26" t="s">
        <v>2171</v>
      </c>
      <c r="L797" t="s">
        <v>2149</v>
      </c>
      <c r="M797" t="s">
        <v>2149</v>
      </c>
    </row>
    <row r="798" spans="1:10" ht="12.75" customHeight="1">
      <c r="A798" t="s">
        <v>2149</v>
      </c>
      <c r="B798">
        <v>0</v>
      </c>
      <c r="C798" s="7" t="s">
        <v>1568</v>
      </c>
      <c r="D798" s="7" t="s">
        <v>1601</v>
      </c>
      <c r="E798" s="10">
        <v>2010</v>
      </c>
      <c r="F798" s="9">
        <v>7</v>
      </c>
      <c r="G798" s="8">
        <v>1636.21</v>
      </c>
      <c r="I798" s="24"/>
      <c r="J798" s="24"/>
    </row>
    <row r="799" spans="1:10" ht="12.75">
      <c r="A799" t="s">
        <v>2149</v>
      </c>
      <c r="B799">
        <v>0</v>
      </c>
      <c r="C799" s="7" t="s">
        <v>1568</v>
      </c>
      <c r="D799" s="7" t="s">
        <v>1601</v>
      </c>
      <c r="E799" s="10">
        <v>2009</v>
      </c>
      <c r="F799" s="9">
        <v>8</v>
      </c>
      <c r="G799" s="8">
        <v>1624.84</v>
      </c>
      <c r="I799" s="24"/>
      <c r="J799" s="24"/>
    </row>
    <row r="800" spans="1:10" ht="12.75" customHeight="1">
      <c r="A800" t="s">
        <v>2149</v>
      </c>
      <c r="B800">
        <v>0</v>
      </c>
      <c r="C800" s="7" t="s">
        <v>1568</v>
      </c>
      <c r="D800" s="7" t="s">
        <v>1601</v>
      </c>
      <c r="E800" s="10">
        <v>2010</v>
      </c>
      <c r="F800" s="9">
        <v>8</v>
      </c>
      <c r="G800" s="8">
        <v>1636.21</v>
      </c>
      <c r="I800" s="24"/>
      <c r="J800" s="24"/>
    </row>
    <row r="801" spans="1:10" ht="12.75">
      <c r="A801" t="s">
        <v>2149</v>
      </c>
      <c r="B801">
        <v>0</v>
      </c>
      <c r="C801" s="7" t="s">
        <v>1568</v>
      </c>
      <c r="D801" s="7" t="s">
        <v>1601</v>
      </c>
      <c r="E801" s="10">
        <v>2009</v>
      </c>
      <c r="F801" s="9">
        <v>9</v>
      </c>
      <c r="G801" s="8">
        <v>1624.84</v>
      </c>
      <c r="I801" s="24"/>
      <c r="J801" s="24"/>
    </row>
    <row r="802" spans="1:10" ht="12.75" customHeight="1">
      <c r="A802" t="s">
        <v>2149</v>
      </c>
      <c r="B802">
        <v>0</v>
      </c>
      <c r="C802" s="7" t="s">
        <v>1568</v>
      </c>
      <c r="D802" s="7" t="s">
        <v>1601</v>
      </c>
      <c r="E802" s="10">
        <v>2010</v>
      </c>
      <c r="F802" s="9">
        <v>9</v>
      </c>
      <c r="G802" s="8">
        <v>1636.21</v>
      </c>
      <c r="I802" s="24"/>
      <c r="J802" s="24"/>
    </row>
    <row r="803" spans="1:13" ht="12.75">
      <c r="A803" t="s">
        <v>2149</v>
      </c>
      <c r="B803">
        <v>0</v>
      </c>
      <c r="C803" s="7" t="s">
        <v>1568</v>
      </c>
      <c r="D803" s="7" t="s">
        <v>1601</v>
      </c>
      <c r="E803" s="10">
        <v>2009</v>
      </c>
      <c r="F803" s="9">
        <v>10</v>
      </c>
      <c r="G803" s="8">
        <v>1624.84</v>
      </c>
      <c r="I803" s="24">
        <f>SUM(G803:G808)</f>
        <v>9783.150000000001</v>
      </c>
      <c r="J803" s="24">
        <f>+I803/2</f>
        <v>4891.575000000001</v>
      </c>
      <c r="K803" s="26" t="s">
        <v>2172</v>
      </c>
      <c r="L803" t="s">
        <v>2149</v>
      </c>
      <c r="M803" t="s">
        <v>2149</v>
      </c>
    </row>
    <row r="804" spans="1:10" ht="12.75" customHeight="1">
      <c r="A804" t="s">
        <v>2149</v>
      </c>
      <c r="B804">
        <v>0</v>
      </c>
      <c r="C804" s="7" t="s">
        <v>1568</v>
      </c>
      <c r="D804" s="7" t="s">
        <v>1601</v>
      </c>
      <c r="E804" s="10">
        <v>2010</v>
      </c>
      <c r="F804" s="9">
        <v>10</v>
      </c>
      <c r="G804" s="8">
        <v>1636.21</v>
      </c>
      <c r="I804" s="24"/>
      <c r="J804" s="24"/>
    </row>
    <row r="805" spans="1:10" ht="12.75">
      <c r="A805" t="s">
        <v>2149</v>
      </c>
      <c r="B805">
        <v>0</v>
      </c>
      <c r="C805" s="7" t="s">
        <v>1568</v>
      </c>
      <c r="D805" s="7" t="s">
        <v>1601</v>
      </c>
      <c r="E805" s="10">
        <v>2009</v>
      </c>
      <c r="F805" s="9">
        <v>11</v>
      </c>
      <c r="G805" s="8">
        <v>1624.84</v>
      </c>
      <c r="I805" s="24"/>
      <c r="J805" s="24"/>
    </row>
    <row r="806" spans="1:10" ht="12.75" customHeight="1">
      <c r="A806" t="s">
        <v>2149</v>
      </c>
      <c r="B806">
        <v>0</v>
      </c>
      <c r="C806" s="7" t="s">
        <v>1568</v>
      </c>
      <c r="D806" s="7" t="s">
        <v>1601</v>
      </c>
      <c r="E806" s="10">
        <v>2010</v>
      </c>
      <c r="F806" s="9">
        <v>11</v>
      </c>
      <c r="G806" s="8">
        <v>1636.21</v>
      </c>
      <c r="I806" s="24"/>
      <c r="J806" s="24"/>
    </row>
    <row r="807" spans="1:10" ht="12.75">
      <c r="A807" t="s">
        <v>2149</v>
      </c>
      <c r="B807">
        <v>0</v>
      </c>
      <c r="C807" s="7" t="s">
        <v>1568</v>
      </c>
      <c r="D807" s="7" t="s">
        <v>1601</v>
      </c>
      <c r="E807" s="10">
        <v>2009</v>
      </c>
      <c r="F807" s="9">
        <v>12</v>
      </c>
      <c r="G807" s="8">
        <v>1624.84</v>
      </c>
      <c r="I807" s="24"/>
      <c r="J807" s="24"/>
    </row>
    <row r="808" spans="1:10" ht="12.75" customHeight="1">
      <c r="A808" t="s">
        <v>2149</v>
      </c>
      <c r="B808">
        <v>0</v>
      </c>
      <c r="C808" s="7" t="s">
        <v>1568</v>
      </c>
      <c r="D808" s="7" t="s">
        <v>1601</v>
      </c>
      <c r="E808" s="10">
        <v>2010</v>
      </c>
      <c r="F808" s="9">
        <v>12</v>
      </c>
      <c r="G808" s="8">
        <v>1636.21</v>
      </c>
      <c r="I808" s="25" t="s">
        <v>2164</v>
      </c>
      <c r="J808" s="25" t="s">
        <v>2165</v>
      </c>
    </row>
    <row r="809" spans="3:10" ht="12.75" customHeight="1">
      <c r="C809" s="7"/>
      <c r="D809" s="7"/>
      <c r="I809" s="25"/>
      <c r="J809" s="25"/>
    </row>
    <row r="810" spans="3:10" ht="12.75" customHeight="1">
      <c r="C810" s="7"/>
      <c r="D810" s="7"/>
      <c r="I810" s="25"/>
      <c r="J810" s="25"/>
    </row>
    <row r="811" spans="3:10" ht="12.75" customHeight="1">
      <c r="C811" s="7"/>
      <c r="D811" s="7"/>
      <c r="I811" s="25"/>
      <c r="J811" s="25"/>
    </row>
    <row r="812" spans="3:10" ht="12.75" customHeight="1">
      <c r="C812" s="7"/>
      <c r="D812" s="7"/>
      <c r="I812" s="25"/>
      <c r="J812" s="25"/>
    </row>
    <row r="813" spans="1:13" ht="12.75">
      <c r="A813" t="s">
        <v>2149</v>
      </c>
      <c r="B813" t="s">
        <v>1371</v>
      </c>
      <c r="C813" s="7" t="s">
        <v>1571</v>
      </c>
      <c r="D813" s="7" t="s">
        <v>1606</v>
      </c>
      <c r="E813" s="10">
        <v>2009</v>
      </c>
      <c r="F813" s="9">
        <v>2</v>
      </c>
      <c r="G813" s="8">
        <v>-5</v>
      </c>
      <c r="I813" s="26">
        <f>SUM(G813:G854)</f>
        <v>2292.33</v>
      </c>
      <c r="J813" s="39">
        <f>+I813/2.5</f>
        <v>916.932</v>
      </c>
      <c r="K813" t="s">
        <v>2166</v>
      </c>
      <c r="L813" t="s">
        <v>2149</v>
      </c>
      <c r="M813" t="s">
        <v>2179</v>
      </c>
    </row>
    <row r="814" spans="1:10" ht="12.75" customHeight="1">
      <c r="A814" t="s">
        <v>2149</v>
      </c>
      <c r="B814">
        <v>0</v>
      </c>
      <c r="C814" s="7" t="s">
        <v>1571</v>
      </c>
      <c r="D814" s="7" t="s">
        <v>1606</v>
      </c>
      <c r="E814" s="10">
        <v>2009</v>
      </c>
      <c r="F814" s="9">
        <v>4</v>
      </c>
      <c r="G814" s="8">
        <v>-320</v>
      </c>
      <c r="I814" s="24"/>
      <c r="J814" s="24"/>
    </row>
    <row r="815" spans="1:10" ht="12.75">
      <c r="A815" t="s">
        <v>2149</v>
      </c>
      <c r="B815" t="s">
        <v>1374</v>
      </c>
      <c r="C815" s="7" t="s">
        <v>1571</v>
      </c>
      <c r="D815" s="7" t="s">
        <v>1606</v>
      </c>
      <c r="E815" s="10">
        <v>2009</v>
      </c>
      <c r="F815" s="9">
        <v>6</v>
      </c>
      <c r="G815" s="8">
        <v>-12.5</v>
      </c>
      <c r="I815" s="24"/>
      <c r="J815" s="24"/>
    </row>
    <row r="816" spans="1:10" ht="12.75" customHeight="1">
      <c r="A816" t="s">
        <v>2149</v>
      </c>
      <c r="B816">
        <v>0</v>
      </c>
      <c r="C816" s="7" t="s">
        <v>1571</v>
      </c>
      <c r="D816" s="7" t="s">
        <v>1606</v>
      </c>
      <c r="E816" s="10">
        <v>2009</v>
      </c>
      <c r="F816" s="9">
        <v>7</v>
      </c>
      <c r="G816" s="8">
        <v>-12.5</v>
      </c>
      <c r="I816" s="24"/>
      <c r="J816" s="24"/>
    </row>
    <row r="817" spans="1:10" ht="12.75">
      <c r="A817" t="s">
        <v>2149</v>
      </c>
      <c r="B817">
        <v>0</v>
      </c>
      <c r="C817" s="7" t="s">
        <v>1569</v>
      </c>
      <c r="D817" s="7" t="s">
        <v>1585</v>
      </c>
      <c r="E817" s="10">
        <v>2009</v>
      </c>
      <c r="F817" s="9">
        <v>10</v>
      </c>
      <c r="G817" s="8">
        <v>50</v>
      </c>
      <c r="I817" s="24"/>
      <c r="J817" s="24"/>
    </row>
    <row r="818" spans="1:10" ht="12.75" customHeight="1">
      <c r="A818" t="s">
        <v>2149</v>
      </c>
      <c r="B818">
        <v>0</v>
      </c>
      <c r="C818" s="7" t="s">
        <v>1569</v>
      </c>
      <c r="D818" s="7" t="s">
        <v>1585</v>
      </c>
      <c r="E818" s="10">
        <v>2009</v>
      </c>
      <c r="F818" s="9">
        <v>11</v>
      </c>
      <c r="G818" s="8">
        <v>200</v>
      </c>
      <c r="I818" s="24"/>
      <c r="J818" s="24"/>
    </row>
    <row r="819" spans="1:10" ht="12.75">
      <c r="A819" t="s">
        <v>2149</v>
      </c>
      <c r="B819" t="s">
        <v>532</v>
      </c>
      <c r="C819" s="7" t="s">
        <v>533</v>
      </c>
      <c r="D819" s="7" t="s">
        <v>1585</v>
      </c>
      <c r="E819" s="10">
        <v>2010</v>
      </c>
      <c r="F819" s="9">
        <v>5</v>
      </c>
      <c r="G819" s="8">
        <v>-25</v>
      </c>
      <c r="I819" s="24"/>
      <c r="J819" s="24"/>
    </row>
    <row r="820" spans="1:10" ht="12.75" customHeight="1">
      <c r="A820" t="s">
        <v>2149</v>
      </c>
      <c r="B820">
        <v>0</v>
      </c>
      <c r="C820" s="7" t="s">
        <v>533</v>
      </c>
      <c r="D820" s="7" t="s">
        <v>1585</v>
      </c>
      <c r="E820" s="10">
        <v>2011</v>
      </c>
      <c r="F820" s="9">
        <v>5</v>
      </c>
      <c r="G820" s="8">
        <v>-12.5</v>
      </c>
      <c r="I820" s="24"/>
      <c r="J820" s="24"/>
    </row>
    <row r="821" spans="1:10" ht="12.75" customHeight="1">
      <c r="A821" t="s">
        <v>2149</v>
      </c>
      <c r="B821" t="s">
        <v>535</v>
      </c>
      <c r="C821" s="7" t="s">
        <v>533</v>
      </c>
      <c r="D821" s="7" t="s">
        <v>1585</v>
      </c>
      <c r="E821" s="10">
        <v>2010</v>
      </c>
      <c r="F821" s="9">
        <v>6</v>
      </c>
      <c r="G821" s="8">
        <v>-50</v>
      </c>
      <c r="I821" s="24"/>
      <c r="J821" s="24"/>
    </row>
    <row r="822" spans="1:10" ht="12.75">
      <c r="A822" t="s">
        <v>2149</v>
      </c>
      <c r="B822">
        <v>0</v>
      </c>
      <c r="C822" s="7" t="s">
        <v>533</v>
      </c>
      <c r="D822" s="7" t="s">
        <v>1585</v>
      </c>
      <c r="E822" s="10">
        <v>2010</v>
      </c>
      <c r="F822" s="9">
        <v>7</v>
      </c>
      <c r="G822" s="8">
        <v>-12.5</v>
      </c>
      <c r="I822" s="24"/>
      <c r="J822" s="24"/>
    </row>
    <row r="823" spans="1:10" ht="12.75" customHeight="1">
      <c r="A823" t="s">
        <v>2149</v>
      </c>
      <c r="B823">
        <v>0</v>
      </c>
      <c r="C823" s="7" t="s">
        <v>533</v>
      </c>
      <c r="D823" s="7" t="s">
        <v>1585</v>
      </c>
      <c r="E823" s="10">
        <v>2010</v>
      </c>
      <c r="F823" s="9">
        <v>9</v>
      </c>
      <c r="G823" s="8">
        <v>-12.5</v>
      </c>
      <c r="I823" s="24"/>
      <c r="J823" s="24"/>
    </row>
    <row r="824" spans="1:10" ht="12.75" customHeight="1">
      <c r="A824" t="s">
        <v>2149</v>
      </c>
      <c r="B824">
        <v>0</v>
      </c>
      <c r="C824" s="7" t="s">
        <v>1565</v>
      </c>
      <c r="D824" s="7" t="s">
        <v>1604</v>
      </c>
      <c r="E824" s="10">
        <v>2009</v>
      </c>
      <c r="F824" s="9">
        <v>7</v>
      </c>
      <c r="G824" s="8">
        <v>-12.5</v>
      </c>
      <c r="I824" s="24"/>
      <c r="J824" s="24"/>
    </row>
    <row r="825" spans="1:10" ht="12.75">
      <c r="A825" t="s">
        <v>2149</v>
      </c>
      <c r="B825">
        <v>0</v>
      </c>
      <c r="C825" s="7" t="s">
        <v>1565</v>
      </c>
      <c r="D825" s="7" t="s">
        <v>1604</v>
      </c>
      <c r="E825" s="10">
        <v>2009</v>
      </c>
      <c r="F825" s="9">
        <v>10</v>
      </c>
      <c r="G825" s="8">
        <v>-12.5</v>
      </c>
      <c r="I825" s="24"/>
      <c r="J825" s="24"/>
    </row>
    <row r="826" spans="1:10" ht="12.75" customHeight="1">
      <c r="A826" t="s">
        <v>2149</v>
      </c>
      <c r="B826" t="s">
        <v>489</v>
      </c>
      <c r="C826" s="7" t="s">
        <v>1556</v>
      </c>
      <c r="D826" s="7" t="s">
        <v>1581</v>
      </c>
      <c r="E826" s="10">
        <v>2010</v>
      </c>
      <c r="F826" s="9">
        <v>4</v>
      </c>
      <c r="G826" s="8">
        <v>21.62</v>
      </c>
      <c r="I826" s="24"/>
      <c r="J826" s="24"/>
    </row>
    <row r="827" spans="1:10" ht="12.75">
      <c r="A827" t="s">
        <v>2149</v>
      </c>
      <c r="B827">
        <v>0</v>
      </c>
      <c r="C827" s="7" t="s">
        <v>1556</v>
      </c>
      <c r="D827" s="7" t="s">
        <v>1581</v>
      </c>
      <c r="E827" s="10">
        <v>2010</v>
      </c>
      <c r="F827" s="9">
        <v>4</v>
      </c>
      <c r="G827" s="8">
        <v>142.5</v>
      </c>
      <c r="I827" s="24"/>
      <c r="J827" s="24"/>
    </row>
    <row r="828" spans="1:10" ht="12.75" customHeight="1">
      <c r="A828" t="s">
        <v>2149</v>
      </c>
      <c r="B828" t="s">
        <v>492</v>
      </c>
      <c r="C828" s="7" t="s">
        <v>1556</v>
      </c>
      <c r="D828" s="7" t="s">
        <v>1581</v>
      </c>
      <c r="E828" s="10">
        <v>2010</v>
      </c>
      <c r="F828" s="9">
        <v>5</v>
      </c>
      <c r="G828" s="8">
        <v>24.81</v>
      </c>
      <c r="I828" s="24"/>
      <c r="J828" s="24"/>
    </row>
    <row r="829" spans="1:10" ht="12.75">
      <c r="A829" t="s">
        <v>2149</v>
      </c>
      <c r="B829">
        <v>0</v>
      </c>
      <c r="C829" s="7" t="s">
        <v>1556</v>
      </c>
      <c r="D829" s="7" t="s">
        <v>1581</v>
      </c>
      <c r="E829" s="10">
        <v>2010</v>
      </c>
      <c r="F829" s="9">
        <v>5</v>
      </c>
      <c r="G829" s="8">
        <v>48.99</v>
      </c>
      <c r="I829" s="24"/>
      <c r="J829" s="24"/>
    </row>
    <row r="830" spans="1:10" ht="12.75" customHeight="1">
      <c r="A830" t="s">
        <v>2149</v>
      </c>
      <c r="B830">
        <v>0</v>
      </c>
      <c r="C830" s="7" t="s">
        <v>1556</v>
      </c>
      <c r="D830" s="7" t="s">
        <v>1581</v>
      </c>
      <c r="E830" s="10">
        <v>2010</v>
      </c>
      <c r="F830" s="9">
        <v>5</v>
      </c>
      <c r="G830" s="8">
        <v>74.25</v>
      </c>
      <c r="I830" s="24"/>
      <c r="J830" s="24"/>
    </row>
    <row r="831" spans="1:10" ht="12.75">
      <c r="A831" t="s">
        <v>2149</v>
      </c>
      <c r="B831">
        <v>0</v>
      </c>
      <c r="C831" s="7" t="s">
        <v>1556</v>
      </c>
      <c r="D831" s="7" t="s">
        <v>1581</v>
      </c>
      <c r="E831" s="10">
        <v>2010</v>
      </c>
      <c r="F831" s="9">
        <v>5</v>
      </c>
      <c r="G831" s="8">
        <v>85.02</v>
      </c>
      <c r="I831" s="24"/>
      <c r="J831" s="24"/>
    </row>
    <row r="832" spans="1:10" ht="12.75" customHeight="1">
      <c r="A832" t="s">
        <v>2149</v>
      </c>
      <c r="B832">
        <v>0</v>
      </c>
      <c r="C832" s="7" t="s">
        <v>1556</v>
      </c>
      <c r="D832" s="7" t="s">
        <v>1581</v>
      </c>
      <c r="E832" s="10">
        <v>2010</v>
      </c>
      <c r="F832" s="9">
        <v>5</v>
      </c>
      <c r="G832" s="8">
        <v>99</v>
      </c>
      <c r="I832" s="24"/>
      <c r="J832" s="24"/>
    </row>
    <row r="833" spans="1:10" ht="12.75">
      <c r="A833" t="s">
        <v>2149</v>
      </c>
      <c r="B833">
        <v>0</v>
      </c>
      <c r="C833" s="7" t="s">
        <v>1556</v>
      </c>
      <c r="D833" s="7" t="s">
        <v>1581</v>
      </c>
      <c r="E833" s="10">
        <v>2010</v>
      </c>
      <c r="F833" s="9">
        <v>5</v>
      </c>
      <c r="G833" s="8">
        <v>148.5</v>
      </c>
      <c r="I833" s="24"/>
      <c r="J833" s="24"/>
    </row>
    <row r="834" spans="1:10" ht="12.75" customHeight="1">
      <c r="A834" t="s">
        <v>2149</v>
      </c>
      <c r="B834">
        <v>0</v>
      </c>
      <c r="C834" s="7" t="s">
        <v>1556</v>
      </c>
      <c r="D834" s="7" t="s">
        <v>1581</v>
      </c>
      <c r="E834" s="10">
        <v>2010</v>
      </c>
      <c r="F834" s="9">
        <v>5</v>
      </c>
      <c r="G834" s="8">
        <v>173.25</v>
      </c>
      <c r="I834" s="24"/>
      <c r="J834" s="24"/>
    </row>
    <row r="835" spans="1:10" ht="12.75">
      <c r="A835" t="s">
        <v>2149</v>
      </c>
      <c r="B835" t="s">
        <v>1030</v>
      </c>
      <c r="C835" s="7" t="s">
        <v>1556</v>
      </c>
      <c r="D835" s="7" t="s">
        <v>1581</v>
      </c>
      <c r="E835" s="10">
        <v>2011</v>
      </c>
      <c r="F835" s="9">
        <v>5</v>
      </c>
      <c r="G835" s="8">
        <v>41.99</v>
      </c>
      <c r="I835" s="24"/>
      <c r="J835" s="24"/>
    </row>
    <row r="836" spans="1:10" ht="12.75" customHeight="1">
      <c r="A836" t="s">
        <v>2149</v>
      </c>
      <c r="B836">
        <v>0</v>
      </c>
      <c r="C836" s="7" t="s">
        <v>1556</v>
      </c>
      <c r="D836" s="7" t="s">
        <v>1581</v>
      </c>
      <c r="E836" s="10">
        <v>2011</v>
      </c>
      <c r="F836" s="9">
        <v>5</v>
      </c>
      <c r="G836" s="8">
        <v>61.88</v>
      </c>
      <c r="I836" s="24"/>
      <c r="J836" s="24"/>
    </row>
    <row r="837" spans="1:10" ht="12.75">
      <c r="A837" t="s">
        <v>2149</v>
      </c>
      <c r="B837">
        <v>0</v>
      </c>
      <c r="C837" s="7" t="s">
        <v>1556</v>
      </c>
      <c r="D837" s="7" t="s">
        <v>1581</v>
      </c>
      <c r="E837" s="10">
        <v>2011</v>
      </c>
      <c r="F837" s="9">
        <v>5</v>
      </c>
      <c r="G837" s="8">
        <v>65.44</v>
      </c>
      <c r="I837" s="24"/>
      <c r="J837" s="24"/>
    </row>
    <row r="838" spans="1:10" ht="12.75" customHeight="1">
      <c r="A838" t="s">
        <v>2149</v>
      </c>
      <c r="B838">
        <v>0</v>
      </c>
      <c r="C838" s="7" t="s">
        <v>1556</v>
      </c>
      <c r="D838" s="7" t="s">
        <v>1581</v>
      </c>
      <c r="E838" s="10">
        <v>2011</v>
      </c>
      <c r="F838" s="9">
        <v>5</v>
      </c>
      <c r="G838" s="8">
        <v>87.98</v>
      </c>
      <c r="I838" s="24"/>
      <c r="J838" s="24"/>
    </row>
    <row r="839" spans="1:10" ht="12.75">
      <c r="A839" t="s">
        <v>2149</v>
      </c>
      <c r="B839">
        <v>0</v>
      </c>
      <c r="C839" s="7" t="s">
        <v>1556</v>
      </c>
      <c r="D839" s="7" t="s">
        <v>1581</v>
      </c>
      <c r="E839" s="10">
        <v>2011</v>
      </c>
      <c r="F839" s="9">
        <v>5</v>
      </c>
      <c r="G839" s="8">
        <v>111.38</v>
      </c>
      <c r="I839" s="24"/>
      <c r="J839" s="24"/>
    </row>
    <row r="840" spans="1:10" ht="12.75" customHeight="1">
      <c r="A840" t="s">
        <v>2149</v>
      </c>
      <c r="B840">
        <v>0</v>
      </c>
      <c r="C840" s="7" t="s">
        <v>1556</v>
      </c>
      <c r="D840" s="7" t="s">
        <v>1581</v>
      </c>
      <c r="E840" s="10">
        <v>2011</v>
      </c>
      <c r="F840" s="9">
        <v>5</v>
      </c>
      <c r="G840" s="8">
        <v>136.94</v>
      </c>
      <c r="I840" s="24"/>
      <c r="J840" s="24"/>
    </row>
    <row r="841" spans="1:10" ht="12.75">
      <c r="A841" t="s">
        <v>2149</v>
      </c>
      <c r="B841" t="s">
        <v>495</v>
      </c>
      <c r="C841" s="7" t="s">
        <v>1556</v>
      </c>
      <c r="D841" s="7" t="s">
        <v>1581</v>
      </c>
      <c r="E841" s="10">
        <v>2010</v>
      </c>
      <c r="F841" s="9">
        <v>6</v>
      </c>
      <c r="G841" s="8">
        <v>99.44</v>
      </c>
      <c r="I841" s="24"/>
      <c r="J841" s="24"/>
    </row>
    <row r="842" spans="1:10" ht="12.75" customHeight="1">
      <c r="A842" t="s">
        <v>2149</v>
      </c>
      <c r="B842">
        <v>0</v>
      </c>
      <c r="C842" s="7" t="s">
        <v>1556</v>
      </c>
      <c r="D842" s="7" t="s">
        <v>1581</v>
      </c>
      <c r="E842" s="10">
        <v>2010</v>
      </c>
      <c r="F842" s="9">
        <v>6</v>
      </c>
      <c r="G842" s="8">
        <v>123.75</v>
      </c>
      <c r="I842" s="24"/>
      <c r="J842" s="24"/>
    </row>
    <row r="843" spans="1:10" ht="12.75">
      <c r="A843" t="s">
        <v>2149</v>
      </c>
      <c r="B843">
        <v>0</v>
      </c>
      <c r="C843" s="7" t="s">
        <v>1556</v>
      </c>
      <c r="D843" s="7" t="s">
        <v>1581</v>
      </c>
      <c r="E843" s="10">
        <v>2010</v>
      </c>
      <c r="F843" s="9">
        <v>7</v>
      </c>
      <c r="G843" s="8">
        <v>74.25</v>
      </c>
      <c r="I843" s="24"/>
      <c r="J843" s="24"/>
    </row>
    <row r="844" spans="1:10" ht="12.75" customHeight="1">
      <c r="A844" t="s">
        <v>2149</v>
      </c>
      <c r="B844">
        <v>0</v>
      </c>
      <c r="C844" s="7" t="s">
        <v>1556</v>
      </c>
      <c r="D844" s="7" t="s">
        <v>1581</v>
      </c>
      <c r="E844" s="10">
        <v>2010</v>
      </c>
      <c r="F844" s="9">
        <v>7</v>
      </c>
      <c r="G844" s="8">
        <v>74.25</v>
      </c>
      <c r="I844" s="24"/>
      <c r="J844" s="24"/>
    </row>
    <row r="845" spans="1:10" ht="12.75">
      <c r="A845" t="s">
        <v>2149</v>
      </c>
      <c r="B845" t="s">
        <v>497</v>
      </c>
      <c r="C845" s="7" t="s">
        <v>1556</v>
      </c>
      <c r="D845" s="7" t="s">
        <v>1581</v>
      </c>
      <c r="E845" s="10">
        <v>2010</v>
      </c>
      <c r="F845" s="9">
        <v>7</v>
      </c>
      <c r="G845" s="8">
        <v>84.59</v>
      </c>
      <c r="I845" s="24"/>
      <c r="J845" s="24"/>
    </row>
    <row r="846" spans="1:10" ht="12.75" customHeight="1">
      <c r="A846" t="s">
        <v>2149</v>
      </c>
      <c r="B846">
        <v>0</v>
      </c>
      <c r="C846" s="7" t="s">
        <v>1570</v>
      </c>
      <c r="D846" s="7" t="s">
        <v>1585</v>
      </c>
      <c r="E846" s="10">
        <v>2011</v>
      </c>
      <c r="F846" s="9">
        <v>2</v>
      </c>
      <c r="G846" s="8">
        <v>275</v>
      </c>
      <c r="I846" s="24"/>
      <c r="J846" s="24"/>
    </row>
    <row r="847" spans="1:10" ht="12.75">
      <c r="A847" t="s">
        <v>2149</v>
      </c>
      <c r="B847">
        <v>0</v>
      </c>
      <c r="C847" s="7" t="s">
        <v>1570</v>
      </c>
      <c r="D847" s="7" t="s">
        <v>1585</v>
      </c>
      <c r="E847" s="10">
        <v>2011</v>
      </c>
      <c r="F847" s="9">
        <v>3</v>
      </c>
      <c r="G847" s="8">
        <v>-275</v>
      </c>
      <c r="I847" s="24"/>
      <c r="J847" s="24"/>
    </row>
    <row r="848" spans="1:10" ht="12.75" customHeight="1">
      <c r="A848" t="s">
        <v>2149</v>
      </c>
      <c r="B848">
        <v>0</v>
      </c>
      <c r="C848" s="7" t="s">
        <v>1570</v>
      </c>
      <c r="D848" s="7" t="s">
        <v>1585</v>
      </c>
      <c r="E848" s="10">
        <v>2009</v>
      </c>
      <c r="F848" s="9">
        <v>5</v>
      </c>
      <c r="G848" s="8">
        <v>250</v>
      </c>
      <c r="I848" s="24"/>
      <c r="J848" s="24"/>
    </row>
    <row r="849" spans="1:10" ht="12.75" customHeight="1">
      <c r="A849" t="s">
        <v>2149</v>
      </c>
      <c r="B849">
        <v>0</v>
      </c>
      <c r="C849" s="7" t="s">
        <v>1570</v>
      </c>
      <c r="D849" s="7" t="s">
        <v>1585</v>
      </c>
      <c r="E849" s="10">
        <v>2009</v>
      </c>
      <c r="F849" s="9">
        <v>6</v>
      </c>
      <c r="G849" s="8">
        <v>-250</v>
      </c>
      <c r="I849" s="24"/>
      <c r="J849" s="24"/>
    </row>
    <row r="850" spans="1:10" ht="12.75">
      <c r="A850" t="s">
        <v>2149</v>
      </c>
      <c r="B850" t="s">
        <v>1376</v>
      </c>
      <c r="C850" s="7" t="s">
        <v>1570</v>
      </c>
      <c r="D850" s="7" t="s">
        <v>1585</v>
      </c>
      <c r="E850" s="10">
        <v>2009</v>
      </c>
      <c r="F850" s="9">
        <v>8</v>
      </c>
      <c r="G850" s="8">
        <v>250</v>
      </c>
      <c r="I850" s="24"/>
      <c r="J850" s="24"/>
    </row>
    <row r="851" spans="1:10" ht="12.75" customHeight="1">
      <c r="A851" t="s">
        <v>2149</v>
      </c>
      <c r="B851" t="s">
        <v>1377</v>
      </c>
      <c r="C851" s="7" t="s">
        <v>1570</v>
      </c>
      <c r="D851" s="7" t="s">
        <v>1585</v>
      </c>
      <c r="E851" s="10">
        <v>2009</v>
      </c>
      <c r="F851" s="9">
        <v>9</v>
      </c>
      <c r="G851" s="8">
        <v>250</v>
      </c>
      <c r="I851" s="24"/>
      <c r="J851" s="24"/>
    </row>
    <row r="852" spans="1:10" ht="12.75">
      <c r="A852" t="s">
        <v>2149</v>
      </c>
      <c r="B852">
        <v>0</v>
      </c>
      <c r="C852" s="7" t="s">
        <v>1570</v>
      </c>
      <c r="D852" s="7" t="s">
        <v>1585</v>
      </c>
      <c r="E852" s="10">
        <v>2010</v>
      </c>
      <c r="F852" s="9">
        <v>9</v>
      </c>
      <c r="G852" s="8">
        <v>275</v>
      </c>
      <c r="I852" s="24"/>
      <c r="J852" s="24"/>
    </row>
    <row r="853" spans="1:10" ht="12.75" customHeight="1">
      <c r="A853" t="s">
        <v>2149</v>
      </c>
      <c r="B853">
        <v>0</v>
      </c>
      <c r="C853" s="7" t="s">
        <v>1570</v>
      </c>
      <c r="D853" s="7" t="s">
        <v>1585</v>
      </c>
      <c r="E853" s="10">
        <v>2009</v>
      </c>
      <c r="F853" s="9">
        <v>11</v>
      </c>
      <c r="G853" s="8">
        <v>250</v>
      </c>
      <c r="I853" s="24"/>
      <c r="J853" s="24"/>
    </row>
    <row r="854" spans="1:10" ht="12.75">
      <c r="A854" t="s">
        <v>2149</v>
      </c>
      <c r="B854">
        <v>0</v>
      </c>
      <c r="C854" s="7" t="s">
        <v>1570</v>
      </c>
      <c r="D854" s="7" t="s">
        <v>1585</v>
      </c>
      <c r="E854" s="10">
        <v>2010</v>
      </c>
      <c r="F854" s="9">
        <v>11</v>
      </c>
      <c r="G854" s="8">
        <v>-275</v>
      </c>
      <c r="I854" s="24"/>
      <c r="J854" s="24"/>
    </row>
    <row r="855" spans="3:10" ht="12.75">
      <c r="C855" s="7"/>
      <c r="D855" s="7"/>
      <c r="I855" s="24"/>
      <c r="J855" s="24"/>
    </row>
    <row r="856" spans="3:10" ht="12.75">
      <c r="C856" s="7"/>
      <c r="D856" s="7"/>
      <c r="I856" s="24"/>
      <c r="J856" s="24"/>
    </row>
    <row r="857" spans="3:10" ht="12.75">
      <c r="C857" s="7"/>
      <c r="D857" s="7"/>
      <c r="I857" s="24"/>
      <c r="J857" s="24"/>
    </row>
    <row r="858" spans="3:10" ht="12.75">
      <c r="C858" s="7"/>
      <c r="D858" s="7"/>
      <c r="I858" s="24"/>
      <c r="J858" s="24"/>
    </row>
    <row r="859" spans="9:10" ht="12.75" customHeight="1">
      <c r="I859" s="24"/>
      <c r="J859" s="24"/>
    </row>
    <row r="860" spans="1:10" ht="12.75">
      <c r="A860" t="s">
        <v>2150</v>
      </c>
      <c r="B860" t="s">
        <v>1380</v>
      </c>
      <c r="C860" s="7" t="s">
        <v>1565</v>
      </c>
      <c r="D860" s="7" t="s">
        <v>1596</v>
      </c>
      <c r="E860" s="10">
        <v>2009</v>
      </c>
      <c r="F860" s="9">
        <v>1</v>
      </c>
      <c r="G860" s="8">
        <v>703.63</v>
      </c>
      <c r="I860" s="24"/>
      <c r="J860" s="24"/>
    </row>
    <row r="861" spans="1:10" ht="12.75" customHeight="1">
      <c r="A861" t="s">
        <v>2150</v>
      </c>
      <c r="B861" t="s">
        <v>544</v>
      </c>
      <c r="C861" s="7" t="s">
        <v>1565</v>
      </c>
      <c r="D861" s="7" t="s">
        <v>1596</v>
      </c>
      <c r="E861" s="10">
        <v>2010</v>
      </c>
      <c r="F861" s="9">
        <v>1</v>
      </c>
      <c r="G861" s="8">
        <v>703.63</v>
      </c>
      <c r="I861" s="24"/>
      <c r="J861" s="24"/>
    </row>
    <row r="862" spans="1:10" ht="12.75">
      <c r="A862" t="s">
        <v>2150</v>
      </c>
      <c r="B862" t="s">
        <v>1379</v>
      </c>
      <c r="C862" s="7" t="s">
        <v>1565</v>
      </c>
      <c r="D862" s="7" t="s">
        <v>1596</v>
      </c>
      <c r="E862" s="10">
        <v>2009</v>
      </c>
      <c r="F862" s="9">
        <v>2</v>
      </c>
      <c r="G862" s="8">
        <v>105.54</v>
      </c>
      <c r="I862" s="24"/>
      <c r="J862" s="24"/>
    </row>
    <row r="863" spans="1:10" ht="12.75" customHeight="1">
      <c r="A863" t="s">
        <v>2150</v>
      </c>
      <c r="B863" t="s">
        <v>546</v>
      </c>
      <c r="C863" s="7" t="s">
        <v>1565</v>
      </c>
      <c r="D863" s="7" t="s">
        <v>1596</v>
      </c>
      <c r="E863" s="10">
        <v>2010</v>
      </c>
      <c r="F863" s="9">
        <v>2</v>
      </c>
      <c r="G863" s="8">
        <v>703.63</v>
      </c>
      <c r="I863" s="24"/>
      <c r="J863" s="24"/>
    </row>
    <row r="864" spans="1:10" ht="12.75" customHeight="1">
      <c r="A864" t="s">
        <v>2150</v>
      </c>
      <c r="B864" t="s">
        <v>0</v>
      </c>
      <c r="C864" s="7" t="s">
        <v>1565</v>
      </c>
      <c r="D864" s="7" t="s">
        <v>1596</v>
      </c>
      <c r="E864" s="10">
        <v>2011</v>
      </c>
      <c r="F864" s="9">
        <v>2</v>
      </c>
      <c r="G864" s="8">
        <v>703.63</v>
      </c>
      <c r="I864" s="24"/>
      <c r="J864" s="24"/>
    </row>
    <row r="865" spans="1:10" ht="12.75">
      <c r="A865" t="s">
        <v>2150</v>
      </c>
      <c r="B865" t="s">
        <v>1383</v>
      </c>
      <c r="C865" s="7" t="s">
        <v>1565</v>
      </c>
      <c r="D865" s="7" t="s">
        <v>1596</v>
      </c>
      <c r="E865" s="10">
        <v>2009</v>
      </c>
      <c r="F865" s="9">
        <v>3</v>
      </c>
      <c r="G865" s="8">
        <v>-185.31</v>
      </c>
      <c r="I865" s="24"/>
      <c r="J865" s="24"/>
    </row>
    <row r="866" spans="1:10" ht="12.75" customHeight="1">
      <c r="A866" t="s">
        <v>2150</v>
      </c>
      <c r="B866" t="s">
        <v>1386</v>
      </c>
      <c r="C866" s="7" t="s">
        <v>1565</v>
      </c>
      <c r="D866" s="7" t="s">
        <v>1596</v>
      </c>
      <c r="E866" s="10">
        <v>2009</v>
      </c>
      <c r="F866" s="9">
        <v>3</v>
      </c>
      <c r="G866" s="8">
        <v>239.23</v>
      </c>
      <c r="I866" s="24"/>
      <c r="J866" s="24"/>
    </row>
    <row r="867" spans="1:10" ht="12.75" customHeight="1">
      <c r="A867" t="s">
        <v>2150</v>
      </c>
      <c r="B867" t="s">
        <v>1382</v>
      </c>
      <c r="C867" s="7" t="s">
        <v>1565</v>
      </c>
      <c r="D867" s="7" t="s">
        <v>1596</v>
      </c>
      <c r="E867" s="10">
        <v>2009</v>
      </c>
      <c r="F867" s="9">
        <v>3</v>
      </c>
      <c r="G867" s="8">
        <v>703.63</v>
      </c>
      <c r="I867" s="24"/>
      <c r="J867" s="24"/>
    </row>
    <row r="868" spans="1:10" ht="12.75">
      <c r="A868" t="s">
        <v>2150</v>
      </c>
      <c r="B868" t="s">
        <v>1387</v>
      </c>
      <c r="C868" s="7" t="s">
        <v>1565</v>
      </c>
      <c r="D868" s="7" t="s">
        <v>1596</v>
      </c>
      <c r="E868" s="10">
        <v>2009</v>
      </c>
      <c r="F868" s="9">
        <v>3</v>
      </c>
      <c r="G868" s="8">
        <v>1106.38</v>
      </c>
      <c r="I868" s="24"/>
      <c r="J868" s="24"/>
    </row>
    <row r="869" spans="1:10" ht="12.75" customHeight="1">
      <c r="A869" t="s">
        <v>2150</v>
      </c>
      <c r="B869" t="s">
        <v>552</v>
      </c>
      <c r="C869" s="7" t="s">
        <v>1565</v>
      </c>
      <c r="D869" s="7" t="s">
        <v>553</v>
      </c>
      <c r="E869" s="10">
        <v>2010</v>
      </c>
      <c r="F869" s="9">
        <v>3</v>
      </c>
      <c r="G869" s="8">
        <v>699.3</v>
      </c>
      <c r="I869" s="24"/>
      <c r="J869" s="24"/>
    </row>
    <row r="870" spans="1:10" ht="12.75">
      <c r="A870" t="s">
        <v>2150</v>
      </c>
      <c r="B870" t="s">
        <v>548</v>
      </c>
      <c r="C870" s="7" t="s">
        <v>1565</v>
      </c>
      <c r="D870" s="7" t="s">
        <v>1596</v>
      </c>
      <c r="E870" s="10">
        <v>2010</v>
      </c>
      <c r="F870" s="9">
        <v>3</v>
      </c>
      <c r="G870" s="8">
        <v>703.63</v>
      </c>
      <c r="I870" s="24"/>
      <c r="J870" s="24"/>
    </row>
    <row r="871" spans="1:13" ht="12.75" customHeight="1">
      <c r="A871" t="s">
        <v>2150</v>
      </c>
      <c r="B871" t="s">
        <v>550</v>
      </c>
      <c r="C871" s="7" t="s">
        <v>1556</v>
      </c>
      <c r="D871" s="7" t="s">
        <v>1581</v>
      </c>
      <c r="E871" s="10">
        <v>2010</v>
      </c>
      <c r="F871" s="9">
        <v>3</v>
      </c>
      <c r="G871" s="8">
        <v>223</v>
      </c>
      <c r="I871" s="24">
        <f>SUM(G860:G871)</f>
        <v>6409.92</v>
      </c>
      <c r="J871" s="24">
        <f>+I871/3</f>
        <v>2136.64</v>
      </c>
      <c r="K871" t="s">
        <v>2169</v>
      </c>
      <c r="L871" t="s">
        <v>2150</v>
      </c>
      <c r="M871" t="s">
        <v>2180</v>
      </c>
    </row>
    <row r="872" spans="1:10" ht="12.75">
      <c r="A872" t="s">
        <v>2150</v>
      </c>
      <c r="B872" t="s">
        <v>1385</v>
      </c>
      <c r="C872" s="7" t="s">
        <v>1558</v>
      </c>
      <c r="D872" s="7" t="s">
        <v>1607</v>
      </c>
      <c r="E872" s="10">
        <v>2009</v>
      </c>
      <c r="F872" s="9">
        <v>4</v>
      </c>
      <c r="G872" s="8">
        <v>1491.14</v>
      </c>
      <c r="I872" s="24"/>
      <c r="J872" s="24"/>
    </row>
    <row r="873" spans="1:10" ht="12.75" customHeight="1">
      <c r="A873" t="s">
        <v>2150</v>
      </c>
      <c r="B873" t="s">
        <v>1388</v>
      </c>
      <c r="C873" s="7" t="s">
        <v>1565</v>
      </c>
      <c r="D873" s="7" t="s">
        <v>1596</v>
      </c>
      <c r="E873" s="10">
        <v>2009</v>
      </c>
      <c r="F873" s="9">
        <v>4</v>
      </c>
      <c r="G873" s="8">
        <v>113.27</v>
      </c>
      <c r="I873" s="24"/>
      <c r="J873" s="24"/>
    </row>
    <row r="874" spans="1:10" ht="12.75">
      <c r="A874" t="s">
        <v>2150</v>
      </c>
      <c r="B874" t="s">
        <v>1381</v>
      </c>
      <c r="C874" s="7" t="s">
        <v>1565</v>
      </c>
      <c r="D874" s="7" t="s">
        <v>1596</v>
      </c>
      <c r="E874" s="10">
        <v>2009</v>
      </c>
      <c r="F874" s="9">
        <v>4</v>
      </c>
      <c r="G874" s="8">
        <v>135.31</v>
      </c>
      <c r="I874" s="24"/>
      <c r="J874" s="24"/>
    </row>
    <row r="875" spans="1:10" ht="12.75" customHeight="1">
      <c r="A875" t="s">
        <v>2150</v>
      </c>
      <c r="B875" t="s">
        <v>1389</v>
      </c>
      <c r="C875" s="7" t="s">
        <v>1565</v>
      </c>
      <c r="D875" s="7" t="s">
        <v>1596</v>
      </c>
      <c r="E875" s="10">
        <v>2009</v>
      </c>
      <c r="F875" s="9">
        <v>4</v>
      </c>
      <c r="G875" s="8">
        <v>297.69</v>
      </c>
      <c r="I875" s="24"/>
      <c r="J875" s="24"/>
    </row>
    <row r="876" spans="1:10" ht="12.75">
      <c r="A876" t="s">
        <v>2150</v>
      </c>
      <c r="B876" t="s">
        <v>1384</v>
      </c>
      <c r="C876" s="7" t="s">
        <v>1565</v>
      </c>
      <c r="D876" s="7" t="s">
        <v>1596</v>
      </c>
      <c r="E876" s="10">
        <v>2009</v>
      </c>
      <c r="F876" s="9">
        <v>4</v>
      </c>
      <c r="G876" s="8">
        <v>694.76</v>
      </c>
      <c r="I876" s="24"/>
      <c r="J876" s="24"/>
    </row>
    <row r="877" spans="1:10" ht="12.75" customHeight="1">
      <c r="A877" t="s">
        <v>2150</v>
      </c>
      <c r="B877" t="s">
        <v>556</v>
      </c>
      <c r="C877" s="7" t="s">
        <v>1565</v>
      </c>
      <c r="D877" s="7" t="s">
        <v>1596</v>
      </c>
      <c r="E877" s="10">
        <v>2010</v>
      </c>
      <c r="F877" s="9">
        <v>4</v>
      </c>
      <c r="G877" s="8">
        <v>703.63</v>
      </c>
      <c r="I877" s="24"/>
      <c r="J877" s="24"/>
    </row>
    <row r="878" spans="1:10" ht="12.75" customHeight="1">
      <c r="A878" t="s">
        <v>2150</v>
      </c>
      <c r="B878" t="s">
        <v>1055</v>
      </c>
      <c r="C878" s="7" t="s">
        <v>1565</v>
      </c>
      <c r="D878" s="7" t="s">
        <v>1596</v>
      </c>
      <c r="E878" s="10">
        <v>2011</v>
      </c>
      <c r="F878" s="9">
        <v>4</v>
      </c>
      <c r="G878" s="8">
        <v>703.63</v>
      </c>
      <c r="I878" s="24"/>
      <c r="J878" s="24"/>
    </row>
    <row r="879" spans="1:10" ht="12.75">
      <c r="A879" t="s">
        <v>2150</v>
      </c>
      <c r="B879" t="s">
        <v>2</v>
      </c>
      <c r="C879" s="7" t="s">
        <v>1565</v>
      </c>
      <c r="D879" s="7" t="s">
        <v>1596</v>
      </c>
      <c r="E879" s="10">
        <v>2011</v>
      </c>
      <c r="F879" s="9">
        <v>4</v>
      </c>
      <c r="G879" s="8">
        <v>703.63</v>
      </c>
      <c r="I879" s="24"/>
      <c r="J879" s="24"/>
    </row>
    <row r="880" spans="1:10" ht="12.75" customHeight="1">
      <c r="A880" t="s">
        <v>2150</v>
      </c>
      <c r="B880" t="s">
        <v>1058</v>
      </c>
      <c r="C880" s="7" t="s">
        <v>1565</v>
      </c>
      <c r="D880" s="7" t="s">
        <v>1059</v>
      </c>
      <c r="E880" s="10">
        <v>2011</v>
      </c>
      <c r="F880" s="9">
        <v>4</v>
      </c>
      <c r="G880" s="8">
        <v>166.06</v>
      </c>
      <c r="I880" s="24"/>
      <c r="J880" s="24"/>
    </row>
    <row r="881" spans="1:10" ht="12.75" customHeight="1">
      <c r="A881" t="s">
        <v>2150</v>
      </c>
      <c r="B881" t="s">
        <v>3</v>
      </c>
      <c r="C881" s="7" t="s">
        <v>1556</v>
      </c>
      <c r="D881" s="7" t="s">
        <v>1581</v>
      </c>
      <c r="E881" s="10">
        <v>2011</v>
      </c>
      <c r="F881" s="9">
        <v>4</v>
      </c>
      <c r="G881" s="8">
        <v>1948.5</v>
      </c>
      <c r="I881" s="24"/>
      <c r="J881" s="24"/>
    </row>
    <row r="882" spans="1:10" ht="12.75">
      <c r="A882" t="s">
        <v>2150</v>
      </c>
      <c r="B882" t="s">
        <v>1391</v>
      </c>
      <c r="C882" s="7" t="s">
        <v>1565</v>
      </c>
      <c r="D882" s="7" t="s">
        <v>1596</v>
      </c>
      <c r="E882" s="10">
        <v>2009</v>
      </c>
      <c r="F882" s="9">
        <v>5</v>
      </c>
      <c r="G882" s="8">
        <v>185.31</v>
      </c>
      <c r="I882" s="24"/>
      <c r="J882" s="24"/>
    </row>
    <row r="883" spans="1:10" ht="12.75" customHeight="1">
      <c r="A883" t="s">
        <v>2150</v>
      </c>
      <c r="B883" t="s">
        <v>1390</v>
      </c>
      <c r="C883" s="7" t="s">
        <v>1565</v>
      </c>
      <c r="D883" s="7" t="s">
        <v>1596</v>
      </c>
      <c r="E883" s="10">
        <v>2009</v>
      </c>
      <c r="F883" s="9">
        <v>5</v>
      </c>
      <c r="G883" s="8">
        <v>1028.38</v>
      </c>
      <c r="I883" s="24"/>
      <c r="J883" s="24"/>
    </row>
    <row r="884" spans="1:10" ht="12.75" customHeight="1">
      <c r="A884" t="s">
        <v>2150</v>
      </c>
      <c r="B884" t="s">
        <v>560</v>
      </c>
      <c r="C884" s="7" t="s">
        <v>1565</v>
      </c>
      <c r="D884" s="7" t="s">
        <v>553</v>
      </c>
      <c r="E884" s="10">
        <v>2010</v>
      </c>
      <c r="F884" s="9">
        <v>5</v>
      </c>
      <c r="G884" s="8">
        <v>699.3</v>
      </c>
      <c r="I884" s="24"/>
      <c r="J884" s="24"/>
    </row>
    <row r="885" spans="1:10" ht="12.75">
      <c r="A885" t="s">
        <v>2150</v>
      </c>
      <c r="B885" t="s">
        <v>558</v>
      </c>
      <c r="C885" s="7" t="s">
        <v>1565</v>
      </c>
      <c r="D885" s="7" t="s">
        <v>1596</v>
      </c>
      <c r="E885" s="10">
        <v>2010</v>
      </c>
      <c r="F885" s="9">
        <v>5</v>
      </c>
      <c r="G885" s="8">
        <v>1051.92</v>
      </c>
      <c r="I885" s="24"/>
      <c r="J885" s="24"/>
    </row>
    <row r="886" spans="1:10" ht="12.75" customHeight="1">
      <c r="A886" t="s">
        <v>2150</v>
      </c>
      <c r="B886" t="s">
        <v>1394</v>
      </c>
      <c r="C886" s="7" t="s">
        <v>1565</v>
      </c>
      <c r="D886" s="7" t="s">
        <v>1596</v>
      </c>
      <c r="E886" s="10">
        <v>2009</v>
      </c>
      <c r="F886" s="9">
        <v>6</v>
      </c>
      <c r="G886" s="8">
        <v>70.36</v>
      </c>
      <c r="I886" s="24"/>
      <c r="J886" s="24"/>
    </row>
    <row r="887" spans="1:10" ht="12.75" customHeight="1">
      <c r="A887" t="s">
        <v>2150</v>
      </c>
      <c r="B887" t="s">
        <v>1395</v>
      </c>
      <c r="C887" s="7" t="s">
        <v>1565</v>
      </c>
      <c r="D887" s="7" t="s">
        <v>1596</v>
      </c>
      <c r="E887" s="10">
        <v>2009</v>
      </c>
      <c r="F887" s="9">
        <v>6</v>
      </c>
      <c r="G887" s="8">
        <v>70.36</v>
      </c>
      <c r="I887" s="24"/>
      <c r="J887" s="24"/>
    </row>
    <row r="888" spans="1:10" ht="12.75">
      <c r="A888" t="s">
        <v>2150</v>
      </c>
      <c r="B888" t="s">
        <v>1396</v>
      </c>
      <c r="C888" s="7" t="s">
        <v>1565</v>
      </c>
      <c r="D888" s="7" t="s">
        <v>1596</v>
      </c>
      <c r="E888" s="10">
        <v>2009</v>
      </c>
      <c r="F888" s="9">
        <v>6</v>
      </c>
      <c r="G888" s="8">
        <v>500.12</v>
      </c>
      <c r="I888" s="24"/>
      <c r="J888" s="24"/>
    </row>
    <row r="889" spans="1:10" ht="12.75" customHeight="1">
      <c r="A889" t="s">
        <v>2150</v>
      </c>
      <c r="B889" t="s">
        <v>1392</v>
      </c>
      <c r="C889" s="7" t="s">
        <v>1565</v>
      </c>
      <c r="D889" s="7" t="s">
        <v>1596</v>
      </c>
      <c r="E889" s="10">
        <v>2009</v>
      </c>
      <c r="F889" s="9">
        <v>6</v>
      </c>
      <c r="G889" s="8">
        <v>1028.38</v>
      </c>
      <c r="I889" s="24"/>
      <c r="J889" s="24"/>
    </row>
    <row r="890" spans="1:10" ht="12.75">
      <c r="A890" t="s">
        <v>2150</v>
      </c>
      <c r="B890" t="s">
        <v>566</v>
      </c>
      <c r="C890" s="7" t="s">
        <v>1565</v>
      </c>
      <c r="D890" s="7" t="s">
        <v>553</v>
      </c>
      <c r="E890" s="10">
        <v>2010</v>
      </c>
      <c r="F890" s="9">
        <v>6</v>
      </c>
      <c r="G890" s="8">
        <v>378.88</v>
      </c>
      <c r="I890" s="24"/>
      <c r="J890" s="24"/>
    </row>
    <row r="891" spans="1:10" ht="12.75" customHeight="1">
      <c r="A891" t="s">
        <v>2150</v>
      </c>
      <c r="B891" t="s">
        <v>570</v>
      </c>
      <c r="C891" s="7" t="s">
        <v>1565</v>
      </c>
      <c r="D891" s="7" t="s">
        <v>1596</v>
      </c>
      <c r="E891" s="10">
        <v>2010</v>
      </c>
      <c r="F891" s="9">
        <v>6</v>
      </c>
      <c r="G891" s="8">
        <v>124.51</v>
      </c>
      <c r="I891" s="24"/>
      <c r="J891" s="24"/>
    </row>
    <row r="892" spans="1:10" ht="12.75">
      <c r="A892" t="s">
        <v>2150</v>
      </c>
      <c r="B892" t="s">
        <v>541</v>
      </c>
      <c r="C892" s="7" t="s">
        <v>1565</v>
      </c>
      <c r="D892" s="7" t="s">
        <v>1596</v>
      </c>
      <c r="E892" s="10">
        <v>2010</v>
      </c>
      <c r="F892" s="9">
        <v>6</v>
      </c>
      <c r="G892" s="8">
        <v>159.13</v>
      </c>
      <c r="I892" s="24"/>
      <c r="J892" s="24"/>
    </row>
    <row r="893" spans="1:10" ht="12.75" customHeight="1">
      <c r="A893" t="s">
        <v>2150</v>
      </c>
      <c r="B893" t="s">
        <v>573</v>
      </c>
      <c r="C893" s="7" t="s">
        <v>1565</v>
      </c>
      <c r="D893" s="7" t="s">
        <v>1596</v>
      </c>
      <c r="E893" s="10">
        <v>2010</v>
      </c>
      <c r="F893" s="9">
        <v>6</v>
      </c>
      <c r="G893" s="8">
        <v>178.66</v>
      </c>
      <c r="I893" s="24"/>
      <c r="J893" s="24"/>
    </row>
    <row r="894" spans="1:10" ht="12.75">
      <c r="A894" t="s">
        <v>2150</v>
      </c>
      <c r="B894" t="s">
        <v>572</v>
      </c>
      <c r="C894" s="7" t="s">
        <v>1565</v>
      </c>
      <c r="D894" s="7" t="s">
        <v>1596</v>
      </c>
      <c r="E894" s="10">
        <v>2010</v>
      </c>
      <c r="F894" s="9">
        <v>6</v>
      </c>
      <c r="G894" s="8">
        <v>250.06</v>
      </c>
      <c r="I894" s="24"/>
      <c r="J894" s="24"/>
    </row>
    <row r="895" spans="1:10" ht="12.75" customHeight="1">
      <c r="A895" t="s">
        <v>2150</v>
      </c>
      <c r="B895" t="s">
        <v>565</v>
      </c>
      <c r="C895" s="7" t="s">
        <v>1565</v>
      </c>
      <c r="D895" s="7" t="s">
        <v>1596</v>
      </c>
      <c r="E895" s="10">
        <v>2010</v>
      </c>
      <c r="F895" s="9">
        <v>6</v>
      </c>
      <c r="G895" s="8">
        <v>271.69</v>
      </c>
      <c r="I895" s="24"/>
      <c r="J895" s="24"/>
    </row>
    <row r="896" spans="1:10" ht="12.75">
      <c r="A896" t="s">
        <v>2150</v>
      </c>
      <c r="B896" t="s">
        <v>564</v>
      </c>
      <c r="C896" s="7" t="s">
        <v>1565</v>
      </c>
      <c r="D896" s="7" t="s">
        <v>1596</v>
      </c>
      <c r="E896" s="10">
        <v>2010</v>
      </c>
      <c r="F896" s="9">
        <v>6</v>
      </c>
      <c r="G896" s="8">
        <v>453.26</v>
      </c>
      <c r="I896" s="24"/>
      <c r="J896" s="24"/>
    </row>
    <row r="897" spans="1:10" ht="12.75" customHeight="1">
      <c r="A897" t="s">
        <v>2150</v>
      </c>
      <c r="B897" t="s">
        <v>568</v>
      </c>
      <c r="C897" s="7" t="s">
        <v>1565</v>
      </c>
      <c r="D897" s="7" t="s">
        <v>1596</v>
      </c>
      <c r="E897" s="10">
        <v>2010</v>
      </c>
      <c r="F897" s="9">
        <v>6</v>
      </c>
      <c r="G897" s="8">
        <v>607.8</v>
      </c>
      <c r="I897" s="24"/>
      <c r="J897" s="24"/>
    </row>
    <row r="898" spans="1:13" ht="12.75">
      <c r="A898" t="s">
        <v>2150</v>
      </c>
      <c r="B898" t="s">
        <v>563</v>
      </c>
      <c r="C898" s="7" t="s">
        <v>1565</v>
      </c>
      <c r="D898" s="7" t="s">
        <v>1596</v>
      </c>
      <c r="E898" s="10">
        <v>2010</v>
      </c>
      <c r="F898" s="9">
        <v>6</v>
      </c>
      <c r="G898" s="8">
        <v>1028.38</v>
      </c>
      <c r="I898" s="24">
        <f>SUM(G872:G898)</f>
        <v>15044.120000000003</v>
      </c>
      <c r="J898" s="24">
        <f>+I898/3</f>
        <v>5014.706666666668</v>
      </c>
      <c r="K898" t="s">
        <v>2170</v>
      </c>
      <c r="L898" t="s">
        <v>2150</v>
      </c>
      <c r="M898" t="s">
        <v>2180</v>
      </c>
    </row>
    <row r="899" spans="1:10" ht="12.75" customHeight="1">
      <c r="A899" t="s">
        <v>2150</v>
      </c>
      <c r="B899" t="s">
        <v>1399</v>
      </c>
      <c r="C899" s="7" t="s">
        <v>1565</v>
      </c>
      <c r="D899" s="7" t="s">
        <v>1596</v>
      </c>
      <c r="E899" s="10">
        <v>2009</v>
      </c>
      <c r="F899" s="9">
        <v>7</v>
      </c>
      <c r="G899" s="8">
        <v>140.98</v>
      </c>
      <c r="I899" s="24"/>
      <c r="J899" s="24"/>
    </row>
    <row r="900" spans="1:10" ht="12.75">
      <c r="A900" t="s">
        <v>2150</v>
      </c>
      <c r="B900" t="s">
        <v>1393</v>
      </c>
      <c r="C900" s="7" t="s">
        <v>1565</v>
      </c>
      <c r="D900" s="7" t="s">
        <v>1596</v>
      </c>
      <c r="E900" s="10">
        <v>2009</v>
      </c>
      <c r="F900" s="9">
        <v>7</v>
      </c>
      <c r="G900" s="8">
        <v>653.01</v>
      </c>
      <c r="I900" s="24"/>
      <c r="J900" s="24"/>
    </row>
    <row r="901" spans="1:10" ht="12.75" customHeight="1">
      <c r="A901" t="s">
        <v>2150</v>
      </c>
      <c r="B901" t="s">
        <v>1397</v>
      </c>
      <c r="C901" s="7" t="s">
        <v>1565</v>
      </c>
      <c r="D901" s="7" t="s">
        <v>1596</v>
      </c>
      <c r="E901" s="10">
        <v>2009</v>
      </c>
      <c r="F901" s="9">
        <v>7</v>
      </c>
      <c r="G901" s="8">
        <v>673.86</v>
      </c>
      <c r="I901" s="24"/>
      <c r="J901" s="24"/>
    </row>
    <row r="902" spans="1:10" ht="12.75">
      <c r="A902" t="s">
        <v>2150</v>
      </c>
      <c r="B902" t="s">
        <v>1398</v>
      </c>
      <c r="C902" s="7" t="s">
        <v>1565</v>
      </c>
      <c r="D902" s="7" t="s">
        <v>1596</v>
      </c>
      <c r="E902" s="10">
        <v>2009</v>
      </c>
      <c r="F902" s="9">
        <v>7</v>
      </c>
      <c r="G902" s="8">
        <v>1028.38</v>
      </c>
      <c r="I902" s="24"/>
      <c r="J902" s="24"/>
    </row>
    <row r="903" spans="1:10" ht="12.75" customHeight="1">
      <c r="A903" t="s">
        <v>2150</v>
      </c>
      <c r="B903" t="s">
        <v>577</v>
      </c>
      <c r="C903" s="7" t="s">
        <v>1565</v>
      </c>
      <c r="D903" s="7" t="s">
        <v>553</v>
      </c>
      <c r="E903" s="10">
        <v>2010</v>
      </c>
      <c r="F903" s="9">
        <v>7</v>
      </c>
      <c r="G903" s="8">
        <v>449.24</v>
      </c>
      <c r="I903" s="24"/>
      <c r="J903" s="24"/>
    </row>
    <row r="904" spans="1:10" ht="12.75">
      <c r="A904" t="s">
        <v>2150</v>
      </c>
      <c r="B904" t="s">
        <v>582</v>
      </c>
      <c r="C904" s="7" t="s">
        <v>1565</v>
      </c>
      <c r="D904" s="7" t="s">
        <v>553</v>
      </c>
      <c r="E904" s="10">
        <v>2010</v>
      </c>
      <c r="F904" s="9">
        <v>7</v>
      </c>
      <c r="G904" s="8">
        <v>693</v>
      </c>
      <c r="I904" s="24"/>
      <c r="J904" s="24"/>
    </row>
    <row r="905" spans="1:10" ht="12.75" customHeight="1">
      <c r="A905" t="s">
        <v>2150</v>
      </c>
      <c r="B905" t="s">
        <v>584</v>
      </c>
      <c r="C905" s="7" t="s">
        <v>1565</v>
      </c>
      <c r="D905" s="7" t="s">
        <v>1596</v>
      </c>
      <c r="E905" s="10">
        <v>2010</v>
      </c>
      <c r="F905" s="9">
        <v>7</v>
      </c>
      <c r="G905" s="8">
        <v>77.94</v>
      </c>
      <c r="I905" s="24"/>
      <c r="J905" s="24"/>
    </row>
    <row r="906" spans="1:10" ht="12.75">
      <c r="A906" t="s">
        <v>2150</v>
      </c>
      <c r="B906">
        <v>0</v>
      </c>
      <c r="C906" s="7" t="s">
        <v>1565</v>
      </c>
      <c r="D906" s="7" t="s">
        <v>1596</v>
      </c>
      <c r="E906" s="10">
        <v>2010</v>
      </c>
      <c r="F906" s="9">
        <v>7</v>
      </c>
      <c r="G906" s="8">
        <v>346.95</v>
      </c>
      <c r="I906" s="24"/>
      <c r="J906" s="24"/>
    </row>
    <row r="907" spans="1:10" ht="12.75" customHeight="1">
      <c r="A907" t="s">
        <v>2150</v>
      </c>
      <c r="B907" t="s">
        <v>579</v>
      </c>
      <c r="C907" s="7" t="s">
        <v>1565</v>
      </c>
      <c r="D907" s="7" t="s">
        <v>1596</v>
      </c>
      <c r="E907" s="10">
        <v>2010</v>
      </c>
      <c r="F907" s="9">
        <v>7</v>
      </c>
      <c r="G907" s="8">
        <v>649.23</v>
      </c>
      <c r="I907" s="24"/>
      <c r="J907" s="24"/>
    </row>
    <row r="908" spans="1:10" ht="12.75">
      <c r="A908" t="s">
        <v>2150</v>
      </c>
      <c r="B908" t="s">
        <v>576</v>
      </c>
      <c r="C908" s="7" t="s">
        <v>1565</v>
      </c>
      <c r="D908" s="7" t="s">
        <v>1596</v>
      </c>
      <c r="E908" s="10">
        <v>2010</v>
      </c>
      <c r="F908" s="9">
        <v>7</v>
      </c>
      <c r="G908" s="8">
        <v>1028.38</v>
      </c>
      <c r="I908" s="24"/>
      <c r="J908" s="24"/>
    </row>
    <row r="909" spans="1:10" ht="12.75" customHeight="1">
      <c r="A909" t="s">
        <v>2150</v>
      </c>
      <c r="B909" t="s">
        <v>581</v>
      </c>
      <c r="C909" s="7" t="s">
        <v>1565</v>
      </c>
      <c r="D909" s="7" t="s">
        <v>1596</v>
      </c>
      <c r="E909" s="10">
        <v>2010</v>
      </c>
      <c r="F909" s="9">
        <v>7</v>
      </c>
      <c r="G909" s="8">
        <v>1650.81</v>
      </c>
      <c r="I909" s="24"/>
      <c r="J909" s="24"/>
    </row>
    <row r="910" spans="1:10" ht="12.75">
      <c r="A910" t="s">
        <v>2150</v>
      </c>
      <c r="B910" t="s">
        <v>1404</v>
      </c>
      <c r="C910" s="7" t="s">
        <v>1565</v>
      </c>
      <c r="D910" s="7" t="s">
        <v>1596</v>
      </c>
      <c r="E910" s="10">
        <v>2009</v>
      </c>
      <c r="F910" s="9">
        <v>8</v>
      </c>
      <c r="G910" s="8">
        <v>140.73</v>
      </c>
      <c r="I910" s="24"/>
      <c r="J910" s="24"/>
    </row>
    <row r="911" spans="1:10" ht="12.75" customHeight="1">
      <c r="A911" t="s">
        <v>2150</v>
      </c>
      <c r="B911" t="s">
        <v>1401</v>
      </c>
      <c r="C911" s="7" t="s">
        <v>1565</v>
      </c>
      <c r="D911" s="7" t="s">
        <v>1596</v>
      </c>
      <c r="E911" s="10">
        <v>2009</v>
      </c>
      <c r="F911" s="9">
        <v>8</v>
      </c>
      <c r="G911" s="8">
        <v>253.09</v>
      </c>
      <c r="I911" s="24"/>
      <c r="J911" s="24"/>
    </row>
    <row r="912" spans="1:10" ht="12.75">
      <c r="A912" t="s">
        <v>2150</v>
      </c>
      <c r="B912" t="s">
        <v>1403</v>
      </c>
      <c r="C912" s="7" t="s">
        <v>1565</v>
      </c>
      <c r="D912" s="7" t="s">
        <v>1596</v>
      </c>
      <c r="E912" s="10">
        <v>2009</v>
      </c>
      <c r="F912" s="9">
        <v>8</v>
      </c>
      <c r="G912" s="8">
        <v>500.12</v>
      </c>
      <c r="I912" s="24"/>
      <c r="J912" s="24"/>
    </row>
    <row r="913" spans="1:10" ht="12.75" customHeight="1">
      <c r="A913" t="s">
        <v>2150</v>
      </c>
      <c r="B913" t="s">
        <v>1405</v>
      </c>
      <c r="C913" s="7" t="s">
        <v>1565</v>
      </c>
      <c r="D913" s="7" t="s">
        <v>1596</v>
      </c>
      <c r="E913" s="10">
        <v>2009</v>
      </c>
      <c r="F913" s="9">
        <v>8</v>
      </c>
      <c r="G913" s="8">
        <v>504.79</v>
      </c>
      <c r="I913" s="24"/>
      <c r="J913" s="24"/>
    </row>
    <row r="914" spans="1:10" ht="12.75">
      <c r="A914" t="s">
        <v>2150</v>
      </c>
      <c r="B914" t="s">
        <v>1400</v>
      </c>
      <c r="C914" s="7" t="s">
        <v>1565</v>
      </c>
      <c r="D914" s="7" t="s">
        <v>1596</v>
      </c>
      <c r="E914" s="10">
        <v>2009</v>
      </c>
      <c r="F914" s="9">
        <v>8</v>
      </c>
      <c r="G914" s="8">
        <v>949.35</v>
      </c>
      <c r="I914" s="24"/>
      <c r="J914" s="24"/>
    </row>
    <row r="915" spans="1:10" ht="12.75" customHeight="1">
      <c r="A915" t="s">
        <v>2150</v>
      </c>
      <c r="B915" t="s">
        <v>1402</v>
      </c>
      <c r="C915" s="7" t="s">
        <v>1565</v>
      </c>
      <c r="D915" s="7" t="s">
        <v>1596</v>
      </c>
      <c r="E915" s="10">
        <v>2009</v>
      </c>
      <c r="F915" s="9">
        <v>8</v>
      </c>
      <c r="G915" s="8">
        <v>1028.38</v>
      </c>
      <c r="I915" s="24"/>
      <c r="J915" s="24"/>
    </row>
    <row r="916" spans="1:10" ht="12.75">
      <c r="A916" t="s">
        <v>2150</v>
      </c>
      <c r="B916" t="s">
        <v>590</v>
      </c>
      <c r="C916" s="7" t="s">
        <v>1565</v>
      </c>
      <c r="D916" s="7" t="s">
        <v>1596</v>
      </c>
      <c r="E916" s="10">
        <v>2010</v>
      </c>
      <c r="F916" s="9">
        <v>8</v>
      </c>
      <c r="G916" s="8">
        <v>296.91</v>
      </c>
      <c r="I916" s="24"/>
      <c r="J916" s="24"/>
    </row>
    <row r="917" spans="1:10" ht="12.75" customHeight="1">
      <c r="A917" t="s">
        <v>2150</v>
      </c>
      <c r="B917" t="s">
        <v>587</v>
      </c>
      <c r="C917" s="7" t="s">
        <v>1565</v>
      </c>
      <c r="D917" s="7" t="s">
        <v>1596</v>
      </c>
      <c r="E917" s="10">
        <v>2010</v>
      </c>
      <c r="F917" s="9">
        <v>8</v>
      </c>
      <c r="G917" s="8">
        <v>949.35</v>
      </c>
      <c r="I917" s="24"/>
      <c r="J917" s="24"/>
    </row>
    <row r="918" spans="1:10" ht="12.75">
      <c r="A918" t="s">
        <v>2150</v>
      </c>
      <c r="B918" t="s">
        <v>586</v>
      </c>
      <c r="C918" s="7" t="s">
        <v>1565</v>
      </c>
      <c r="D918" s="7" t="s">
        <v>1596</v>
      </c>
      <c r="E918" s="10">
        <v>2010</v>
      </c>
      <c r="F918" s="9">
        <v>8</v>
      </c>
      <c r="G918" s="8">
        <v>1028.38</v>
      </c>
      <c r="I918" s="24"/>
      <c r="J918" s="24"/>
    </row>
    <row r="919" spans="1:10" ht="12.75" customHeight="1">
      <c r="A919" t="s">
        <v>2150</v>
      </c>
      <c r="B919" t="s">
        <v>1407</v>
      </c>
      <c r="C919" s="7" t="s">
        <v>1565</v>
      </c>
      <c r="D919" s="7" t="s">
        <v>1596</v>
      </c>
      <c r="E919" s="10">
        <v>2009</v>
      </c>
      <c r="F919" s="9">
        <v>9</v>
      </c>
      <c r="G919" s="8">
        <v>703.63</v>
      </c>
      <c r="I919" s="24"/>
      <c r="J919" s="24"/>
    </row>
    <row r="920" spans="1:10" ht="12.75">
      <c r="A920" t="s">
        <v>2150</v>
      </c>
      <c r="B920" t="s">
        <v>1406</v>
      </c>
      <c r="C920" s="7" t="s">
        <v>1565</v>
      </c>
      <c r="D920" s="7" t="s">
        <v>1596</v>
      </c>
      <c r="E920" s="10">
        <v>2009</v>
      </c>
      <c r="F920" s="9">
        <v>9</v>
      </c>
      <c r="G920" s="8">
        <v>1028.38</v>
      </c>
      <c r="I920" s="24"/>
      <c r="J920" s="24"/>
    </row>
    <row r="921" spans="1:10" ht="12.75" customHeight="1">
      <c r="A921" t="s">
        <v>2150</v>
      </c>
      <c r="B921" t="s">
        <v>597</v>
      </c>
      <c r="C921" s="7" t="s">
        <v>1565</v>
      </c>
      <c r="D921" s="7" t="s">
        <v>1596</v>
      </c>
      <c r="E921" s="10">
        <v>2010</v>
      </c>
      <c r="F921" s="9">
        <v>9</v>
      </c>
      <c r="G921" s="8">
        <v>250.06</v>
      </c>
      <c r="I921" s="24"/>
      <c r="J921" s="24"/>
    </row>
    <row r="922" spans="1:10" ht="12.75">
      <c r="A922" t="s">
        <v>2150</v>
      </c>
      <c r="B922" t="s">
        <v>595</v>
      </c>
      <c r="C922" s="7" t="s">
        <v>1565</v>
      </c>
      <c r="D922" s="7" t="s">
        <v>1596</v>
      </c>
      <c r="E922" s="10">
        <v>2010</v>
      </c>
      <c r="F922" s="9">
        <v>9</v>
      </c>
      <c r="G922" s="8">
        <v>287.25</v>
      </c>
      <c r="I922" s="24"/>
      <c r="J922" s="24"/>
    </row>
    <row r="923" spans="1:13" ht="12.75" customHeight="1">
      <c r="A923" t="s">
        <v>2150</v>
      </c>
      <c r="B923" t="s">
        <v>592</v>
      </c>
      <c r="C923" s="7" t="s">
        <v>1565</v>
      </c>
      <c r="D923" s="7" t="s">
        <v>1596</v>
      </c>
      <c r="E923" s="10">
        <v>2010</v>
      </c>
      <c r="F923" s="9">
        <v>9</v>
      </c>
      <c r="G923" s="8">
        <v>1028.38</v>
      </c>
      <c r="I923" s="24">
        <f>SUM(G899:G923)</f>
        <v>16340.579999999998</v>
      </c>
      <c r="J923" s="24">
        <f>+I923/2</f>
        <v>8170.289999999999</v>
      </c>
      <c r="K923" t="s">
        <v>2171</v>
      </c>
      <c r="L923" t="s">
        <v>2150</v>
      </c>
      <c r="M923" t="s">
        <v>2180</v>
      </c>
    </row>
    <row r="924" spans="1:10" ht="12.75">
      <c r="A924" t="s">
        <v>2150</v>
      </c>
      <c r="B924" t="s">
        <v>1408</v>
      </c>
      <c r="C924" s="7" t="s">
        <v>1565</v>
      </c>
      <c r="D924" s="7" t="s">
        <v>1596</v>
      </c>
      <c r="E924" s="10">
        <v>2009</v>
      </c>
      <c r="F924" s="9">
        <v>10</v>
      </c>
      <c r="G924" s="8">
        <v>250.06</v>
      </c>
      <c r="I924" s="24"/>
      <c r="J924" s="24"/>
    </row>
    <row r="925" spans="1:10" ht="12.75" customHeight="1">
      <c r="A925" t="s">
        <v>2150</v>
      </c>
      <c r="B925" t="s">
        <v>600</v>
      </c>
      <c r="C925" s="7" t="s">
        <v>1565</v>
      </c>
      <c r="D925" s="7" t="s">
        <v>1596</v>
      </c>
      <c r="E925" s="10">
        <v>2010</v>
      </c>
      <c r="F925" s="9">
        <v>10</v>
      </c>
      <c r="G925" s="8">
        <v>724.73</v>
      </c>
      <c r="I925" s="24"/>
      <c r="J925" s="24"/>
    </row>
    <row r="926" spans="1:10" ht="12.75">
      <c r="A926" t="s">
        <v>2150</v>
      </c>
      <c r="B926" t="s">
        <v>598</v>
      </c>
      <c r="C926" s="7" t="s">
        <v>1565</v>
      </c>
      <c r="D926" s="7" t="s">
        <v>1596</v>
      </c>
      <c r="E926" s="10">
        <v>2010</v>
      </c>
      <c r="F926" s="9">
        <v>10</v>
      </c>
      <c r="G926" s="8">
        <v>768.68</v>
      </c>
      <c r="I926" s="24"/>
      <c r="J926" s="24"/>
    </row>
    <row r="927" spans="1:10" ht="12.75" customHeight="1">
      <c r="A927" t="s">
        <v>2150</v>
      </c>
      <c r="B927" t="s">
        <v>1410</v>
      </c>
      <c r="C927" s="7" t="s">
        <v>1565</v>
      </c>
      <c r="D927" s="7" t="s">
        <v>1596</v>
      </c>
      <c r="E927" s="10">
        <v>2009</v>
      </c>
      <c r="F927" s="9">
        <v>11</v>
      </c>
      <c r="G927" s="8">
        <v>250.06</v>
      </c>
      <c r="I927" s="24"/>
      <c r="J927" s="24"/>
    </row>
    <row r="928" spans="1:10" ht="12.75">
      <c r="A928" t="s">
        <v>2150</v>
      </c>
      <c r="B928" t="s">
        <v>1409</v>
      </c>
      <c r="C928" s="7" t="s">
        <v>1565</v>
      </c>
      <c r="D928" s="7" t="s">
        <v>1596</v>
      </c>
      <c r="E928" s="10">
        <v>2009</v>
      </c>
      <c r="F928" s="9">
        <v>11</v>
      </c>
      <c r="G928" s="8">
        <v>703.63</v>
      </c>
      <c r="I928" s="24"/>
      <c r="J928" s="24"/>
    </row>
    <row r="929" spans="1:10" ht="12.75" customHeight="1">
      <c r="A929" t="s">
        <v>2150</v>
      </c>
      <c r="B929" t="s">
        <v>602</v>
      </c>
      <c r="C929" s="7" t="s">
        <v>1565</v>
      </c>
      <c r="D929" s="7" t="s">
        <v>1596</v>
      </c>
      <c r="E929" s="10">
        <v>2010</v>
      </c>
      <c r="F929" s="9">
        <v>11</v>
      </c>
      <c r="G929" s="8">
        <v>703.63</v>
      </c>
      <c r="I929" s="24"/>
      <c r="J929" s="24"/>
    </row>
    <row r="930" spans="1:10" ht="12.75">
      <c r="A930" t="s">
        <v>2150</v>
      </c>
      <c r="B930" t="s">
        <v>1411</v>
      </c>
      <c r="C930" s="7" t="s">
        <v>1565</v>
      </c>
      <c r="D930" s="7" t="s">
        <v>1596</v>
      </c>
      <c r="E930" s="10">
        <v>2009</v>
      </c>
      <c r="F930" s="9">
        <v>12</v>
      </c>
      <c r="G930" s="8">
        <v>703.63</v>
      </c>
      <c r="I930" s="24"/>
      <c r="J930" s="24"/>
    </row>
    <row r="931" spans="1:10" ht="12.75" customHeight="1">
      <c r="A931" t="s">
        <v>2150</v>
      </c>
      <c r="B931" t="s">
        <v>606</v>
      </c>
      <c r="C931" s="7" t="s">
        <v>1565</v>
      </c>
      <c r="D931" s="7" t="s">
        <v>1596</v>
      </c>
      <c r="E931" s="10">
        <v>2010</v>
      </c>
      <c r="F931" s="9">
        <v>12</v>
      </c>
      <c r="G931" s="8">
        <v>70.36</v>
      </c>
      <c r="I931" s="24"/>
      <c r="J931" s="24"/>
    </row>
    <row r="932" spans="1:10" ht="12.75">
      <c r="A932" t="s">
        <v>2150</v>
      </c>
      <c r="B932" t="s">
        <v>604</v>
      </c>
      <c r="C932" s="7" t="s">
        <v>1565</v>
      </c>
      <c r="D932" s="7" t="s">
        <v>1596</v>
      </c>
      <c r="E932" s="10">
        <v>2010</v>
      </c>
      <c r="F932" s="9">
        <v>12</v>
      </c>
      <c r="G932" s="8">
        <v>703.63</v>
      </c>
      <c r="I932" s="24"/>
      <c r="J932" s="24"/>
    </row>
    <row r="933" spans="1:13" ht="12.75" customHeight="1">
      <c r="A933" t="s">
        <v>2150</v>
      </c>
      <c r="B933" t="s">
        <v>609</v>
      </c>
      <c r="C933" s="7" t="s">
        <v>1565</v>
      </c>
      <c r="D933" s="7" t="s">
        <v>1596</v>
      </c>
      <c r="E933" s="10">
        <v>2010</v>
      </c>
      <c r="F933" s="9">
        <v>12</v>
      </c>
      <c r="G933" s="8">
        <v>1677.88</v>
      </c>
      <c r="I933" s="24">
        <f>SUM(G924:G933)</f>
        <v>6556.29</v>
      </c>
      <c r="J933" s="24">
        <f>+I933/2</f>
        <v>3278.145</v>
      </c>
      <c r="K933" t="s">
        <v>2172</v>
      </c>
      <c r="L933" t="s">
        <v>2150</v>
      </c>
      <c r="M933" t="s">
        <v>2180</v>
      </c>
    </row>
    <row r="934" spans="3:10" ht="12.75" customHeight="1">
      <c r="C934" s="7"/>
      <c r="D934" s="7"/>
      <c r="I934" s="24"/>
      <c r="J934" s="24"/>
    </row>
    <row r="935" spans="9:10" ht="12.75">
      <c r="I935" s="24"/>
      <c r="J935" s="24"/>
    </row>
    <row r="936" spans="9:10" ht="12.75" customHeight="1">
      <c r="I936" s="24"/>
      <c r="J936" s="24"/>
    </row>
    <row r="937" spans="1:12" ht="12.75">
      <c r="A937" t="s">
        <v>2152</v>
      </c>
      <c r="B937" t="s">
        <v>614</v>
      </c>
      <c r="C937" s="7" t="s">
        <v>1572</v>
      </c>
      <c r="D937" s="7" t="s">
        <v>1615</v>
      </c>
      <c r="E937" s="10">
        <v>2010</v>
      </c>
      <c r="F937" s="9">
        <v>9</v>
      </c>
      <c r="G937" s="8">
        <v>4865</v>
      </c>
      <c r="I937" s="24">
        <f>SUM(G937:G942)</f>
        <v>23254</v>
      </c>
      <c r="J937" s="24">
        <f>+I937/2.5</f>
        <v>9301.6</v>
      </c>
      <c r="K937" t="s">
        <v>2166</v>
      </c>
      <c r="L937" t="s">
        <v>2181</v>
      </c>
    </row>
    <row r="938" spans="1:10" ht="12.75" customHeight="1">
      <c r="A938" t="s">
        <v>2152</v>
      </c>
      <c r="B938">
        <v>0</v>
      </c>
      <c r="C938" s="7" t="s">
        <v>1572</v>
      </c>
      <c r="D938" s="7" t="s">
        <v>1610</v>
      </c>
      <c r="E938" s="10">
        <v>2009</v>
      </c>
      <c r="F938" s="9">
        <v>10</v>
      </c>
      <c r="G938" s="8">
        <v>2833</v>
      </c>
      <c r="I938" s="24"/>
      <c r="J938" s="24"/>
    </row>
    <row r="939" spans="1:10" ht="12.75">
      <c r="A939" t="s">
        <v>2152</v>
      </c>
      <c r="B939" t="s">
        <v>1414</v>
      </c>
      <c r="C939" s="7" t="s">
        <v>1572</v>
      </c>
      <c r="D939" s="7" t="s">
        <v>1609</v>
      </c>
      <c r="E939" s="10">
        <v>2009</v>
      </c>
      <c r="F939" s="9">
        <v>10</v>
      </c>
      <c r="G939" s="8">
        <v>3611</v>
      </c>
      <c r="I939" s="24"/>
      <c r="J939" s="24"/>
    </row>
    <row r="940" spans="1:10" ht="12.75">
      <c r="A940" t="s">
        <v>2157</v>
      </c>
      <c r="B940" t="s">
        <v>1434</v>
      </c>
      <c r="C940" s="7" t="s">
        <v>1572</v>
      </c>
      <c r="D940" s="7" t="s">
        <v>1615</v>
      </c>
      <c r="E940" s="10">
        <v>2009</v>
      </c>
      <c r="F940" s="9">
        <v>9</v>
      </c>
      <c r="G940" s="8">
        <v>5460</v>
      </c>
      <c r="I940" s="24"/>
      <c r="J940" s="24"/>
    </row>
    <row r="941" spans="1:10" ht="12.75">
      <c r="A941" t="s">
        <v>2157</v>
      </c>
      <c r="B941" t="s">
        <v>675</v>
      </c>
      <c r="C941" s="7" t="s">
        <v>1572</v>
      </c>
      <c r="D941" s="7" t="s">
        <v>1615</v>
      </c>
      <c r="E941" s="10">
        <v>2010</v>
      </c>
      <c r="F941" s="9">
        <v>10</v>
      </c>
      <c r="G941" s="8">
        <v>6144</v>
      </c>
      <c r="I941" s="24"/>
      <c r="J941" s="24"/>
    </row>
    <row r="942" spans="1:10" ht="12.75">
      <c r="A942" t="s">
        <v>2157</v>
      </c>
      <c r="B942" t="s">
        <v>1435</v>
      </c>
      <c r="C942" s="7" t="s">
        <v>1572</v>
      </c>
      <c r="D942" s="7" t="s">
        <v>1615</v>
      </c>
      <c r="E942" s="10">
        <v>2009</v>
      </c>
      <c r="F942" s="9">
        <v>11</v>
      </c>
      <c r="G942" s="8">
        <v>341</v>
      </c>
      <c r="I942" s="24"/>
      <c r="J942" s="24"/>
    </row>
    <row r="943" spans="3:10" ht="12.75">
      <c r="C943" s="7"/>
      <c r="D943" s="7"/>
      <c r="I943" s="24"/>
      <c r="J943" s="24"/>
    </row>
    <row r="944" spans="3:10" ht="12.75">
      <c r="C944" s="7"/>
      <c r="D944" s="7"/>
      <c r="I944" s="24"/>
      <c r="J944" s="24"/>
    </row>
    <row r="945" spans="3:10" ht="12.75">
      <c r="C945" s="7"/>
      <c r="D945" s="7"/>
      <c r="I945" s="24"/>
      <c r="J945" s="24"/>
    </row>
    <row r="946" spans="9:10" ht="12.75" customHeight="1">
      <c r="I946" s="24"/>
      <c r="J946" s="24"/>
    </row>
    <row r="947" spans="3:10" ht="12.75" customHeight="1">
      <c r="C947" s="7"/>
      <c r="D947" s="7"/>
      <c r="I947" s="24"/>
      <c r="J947" s="24"/>
    </row>
    <row r="948" spans="1:10" ht="12.75">
      <c r="A948" t="s">
        <v>2153</v>
      </c>
      <c r="B948" t="s">
        <v>1417</v>
      </c>
      <c r="C948" s="7" t="s">
        <v>1560</v>
      </c>
      <c r="D948" s="7" t="s">
        <v>1586</v>
      </c>
      <c r="E948" s="10">
        <v>2009</v>
      </c>
      <c r="F948" s="9">
        <v>1</v>
      </c>
      <c r="G948" s="8">
        <v>1802.36</v>
      </c>
      <c r="I948" s="24"/>
      <c r="J948" s="24"/>
    </row>
    <row r="949" spans="1:10" ht="12.75" customHeight="1">
      <c r="A949" t="s">
        <v>2153</v>
      </c>
      <c r="B949" t="s">
        <v>1416</v>
      </c>
      <c r="C949" s="7" t="s">
        <v>1560</v>
      </c>
      <c r="D949" s="7" t="s">
        <v>1586</v>
      </c>
      <c r="E949" s="10">
        <v>2009</v>
      </c>
      <c r="F949" s="9">
        <v>1</v>
      </c>
      <c r="G949" s="8">
        <v>5451.76</v>
      </c>
      <c r="I949" s="24"/>
      <c r="J949" s="24"/>
    </row>
    <row r="950" spans="1:10" ht="12.75">
      <c r="A950" t="s">
        <v>2153</v>
      </c>
      <c r="B950" t="s">
        <v>618</v>
      </c>
      <c r="C950" s="7" t="s">
        <v>1560</v>
      </c>
      <c r="D950" s="7" t="s">
        <v>1586</v>
      </c>
      <c r="E950" s="10">
        <v>2010</v>
      </c>
      <c r="F950" s="9">
        <v>1</v>
      </c>
      <c r="G950" s="8">
        <v>5415.76</v>
      </c>
      <c r="I950" s="24"/>
      <c r="J950" s="24"/>
    </row>
    <row r="951" spans="1:10" ht="12.75" customHeight="1">
      <c r="A951" t="s">
        <v>2154</v>
      </c>
      <c r="B951" t="s">
        <v>9</v>
      </c>
      <c r="C951" s="7" t="s">
        <v>1560</v>
      </c>
      <c r="D951" s="7" t="s">
        <v>1586</v>
      </c>
      <c r="E951" s="10">
        <v>2011</v>
      </c>
      <c r="F951" s="9">
        <v>1</v>
      </c>
      <c r="G951" s="8">
        <v>6711.5</v>
      </c>
      <c r="I951" s="24"/>
      <c r="J951" s="24"/>
    </row>
    <row r="952" spans="1:10" ht="12.75">
      <c r="A952" t="s">
        <v>2153</v>
      </c>
      <c r="B952" t="s">
        <v>1418</v>
      </c>
      <c r="C952" s="7" t="s">
        <v>1560</v>
      </c>
      <c r="D952" s="7" t="s">
        <v>1586</v>
      </c>
      <c r="E952" s="10">
        <v>2009</v>
      </c>
      <c r="F952" s="9">
        <v>2</v>
      </c>
      <c r="G952" s="8">
        <v>5951.76</v>
      </c>
      <c r="I952" s="24"/>
      <c r="J952" s="24"/>
    </row>
    <row r="953" spans="1:10" ht="12.75" customHeight="1">
      <c r="A953" t="s">
        <v>2153</v>
      </c>
      <c r="B953" t="s">
        <v>1419</v>
      </c>
      <c r="C953" s="7" t="s">
        <v>1560</v>
      </c>
      <c r="D953" s="7" t="s">
        <v>1611</v>
      </c>
      <c r="E953" s="10">
        <v>2009</v>
      </c>
      <c r="F953" s="9">
        <v>2</v>
      </c>
      <c r="G953" s="8">
        <v>2055</v>
      </c>
      <c r="I953" s="24"/>
      <c r="J953" s="24"/>
    </row>
    <row r="954" spans="1:10" ht="12.75">
      <c r="A954" t="s">
        <v>2153</v>
      </c>
      <c r="B954" t="s">
        <v>620</v>
      </c>
      <c r="C954" s="7" t="s">
        <v>1560</v>
      </c>
      <c r="D954" s="7" t="s">
        <v>1586</v>
      </c>
      <c r="E954" s="10">
        <v>2010</v>
      </c>
      <c r="F954" s="9">
        <v>2</v>
      </c>
      <c r="G954" s="8">
        <v>5415.76</v>
      </c>
      <c r="I954" s="24"/>
      <c r="J954" s="24"/>
    </row>
    <row r="955" spans="1:10" ht="12.75" customHeight="1">
      <c r="A955" t="s">
        <v>2154</v>
      </c>
      <c r="B955" t="s">
        <v>11</v>
      </c>
      <c r="C955" s="7" t="s">
        <v>1558</v>
      </c>
      <c r="D955" s="7" t="s">
        <v>431</v>
      </c>
      <c r="E955" s="10">
        <v>2011</v>
      </c>
      <c r="F955" s="9">
        <v>2</v>
      </c>
      <c r="G955" s="8">
        <v>29372.84</v>
      </c>
      <c r="I955" s="24"/>
      <c r="J955" s="24"/>
    </row>
    <row r="956" spans="1:10" ht="12.75">
      <c r="A956" t="s">
        <v>2154</v>
      </c>
      <c r="B956" t="s">
        <v>16</v>
      </c>
      <c r="C956" s="7" t="s">
        <v>1560</v>
      </c>
      <c r="D956" s="7" t="s">
        <v>1586</v>
      </c>
      <c r="E956" s="10">
        <v>2011</v>
      </c>
      <c r="F956" s="9">
        <v>2</v>
      </c>
      <c r="G956" s="8">
        <v>6711.5</v>
      </c>
      <c r="I956" s="24"/>
      <c r="J956" s="24"/>
    </row>
    <row r="957" spans="1:10" ht="12.75" customHeight="1">
      <c r="A957" t="s">
        <v>2154</v>
      </c>
      <c r="B957" t="s">
        <v>14</v>
      </c>
      <c r="C957" s="7" t="s">
        <v>1553</v>
      </c>
      <c r="D957" s="7" t="s">
        <v>1577</v>
      </c>
      <c r="E957" s="10">
        <v>2011</v>
      </c>
      <c r="F957" s="9">
        <v>2</v>
      </c>
      <c r="G957" s="8">
        <v>1036.09</v>
      </c>
      <c r="I957" s="24"/>
      <c r="J957" s="24"/>
    </row>
    <row r="958" spans="1:10" ht="12.75">
      <c r="A958" t="s">
        <v>2154</v>
      </c>
      <c r="B958" t="s">
        <v>20</v>
      </c>
      <c r="C958" s="7" t="s">
        <v>1553</v>
      </c>
      <c r="D958" s="7" t="s">
        <v>1577</v>
      </c>
      <c r="E958" s="10">
        <v>2011</v>
      </c>
      <c r="F958" s="9">
        <v>2</v>
      </c>
      <c r="G958" s="8">
        <v>1703.76</v>
      </c>
      <c r="I958" s="24"/>
      <c r="J958" s="24"/>
    </row>
    <row r="959" spans="1:10" ht="12.75" customHeight="1">
      <c r="A959" t="s">
        <v>2154</v>
      </c>
      <c r="B959" t="s">
        <v>18</v>
      </c>
      <c r="C959" s="7" t="s">
        <v>1553</v>
      </c>
      <c r="D959" s="7" t="s">
        <v>1577</v>
      </c>
      <c r="E959" s="10">
        <v>2011</v>
      </c>
      <c r="F959" s="9">
        <v>2</v>
      </c>
      <c r="G959" s="8">
        <v>3298.19</v>
      </c>
      <c r="I959" s="24"/>
      <c r="J959" s="24"/>
    </row>
    <row r="960" spans="1:10" ht="12.75">
      <c r="A960" t="s">
        <v>2154</v>
      </c>
      <c r="B960" t="s">
        <v>21</v>
      </c>
      <c r="C960" s="7" t="s">
        <v>1553</v>
      </c>
      <c r="D960" s="7" t="s">
        <v>1577</v>
      </c>
      <c r="E960" s="10">
        <v>2011</v>
      </c>
      <c r="F960" s="9">
        <v>2</v>
      </c>
      <c r="G960" s="8">
        <v>4150.16</v>
      </c>
      <c r="I960" s="24"/>
      <c r="J960" s="24"/>
    </row>
    <row r="961" spans="1:10" ht="12.75" customHeight="1">
      <c r="A961" t="s">
        <v>2153</v>
      </c>
      <c r="B961" t="s">
        <v>1421</v>
      </c>
      <c r="C961" s="7" t="s">
        <v>1558</v>
      </c>
      <c r="D961" s="7" t="s">
        <v>1612</v>
      </c>
      <c r="E961" s="10">
        <v>2009</v>
      </c>
      <c r="F961" s="9">
        <v>3</v>
      </c>
      <c r="G961" s="8">
        <v>1997.21</v>
      </c>
      <c r="I961" s="24"/>
      <c r="J961" s="24"/>
    </row>
    <row r="962" spans="1:10" ht="12.75">
      <c r="A962" t="s">
        <v>2153</v>
      </c>
      <c r="B962" t="s">
        <v>1420</v>
      </c>
      <c r="C962" s="7" t="s">
        <v>1560</v>
      </c>
      <c r="D962" s="7" t="s">
        <v>1586</v>
      </c>
      <c r="E962" s="10">
        <v>2009</v>
      </c>
      <c r="F962" s="9">
        <v>3</v>
      </c>
      <c r="G962" s="8">
        <v>5801.76</v>
      </c>
      <c r="I962" s="24"/>
      <c r="J962" s="24"/>
    </row>
    <row r="963" spans="1:10" ht="12.75" customHeight="1">
      <c r="A963" t="s">
        <v>2153</v>
      </c>
      <c r="B963" t="s">
        <v>624</v>
      </c>
      <c r="C963" s="7" t="s">
        <v>1560</v>
      </c>
      <c r="D963" s="7" t="s">
        <v>1586</v>
      </c>
      <c r="E963" s="10">
        <v>2010</v>
      </c>
      <c r="F963" s="9">
        <v>3</v>
      </c>
      <c r="G963" s="8">
        <v>5415.76</v>
      </c>
      <c r="I963" s="24"/>
      <c r="J963" s="24"/>
    </row>
    <row r="964" spans="1:10" ht="12.75">
      <c r="A964" t="s">
        <v>2153</v>
      </c>
      <c r="B964" t="s">
        <v>622</v>
      </c>
      <c r="C964" s="7" t="s">
        <v>1560</v>
      </c>
      <c r="D964" s="7" t="s">
        <v>1611</v>
      </c>
      <c r="E964" s="10">
        <v>2010</v>
      </c>
      <c r="F964" s="9">
        <v>3</v>
      </c>
      <c r="G964" s="8">
        <v>3507.3</v>
      </c>
      <c r="I964" s="24"/>
      <c r="J964" s="24"/>
    </row>
    <row r="965" spans="1:10" ht="12.75" customHeight="1">
      <c r="A965" t="s">
        <v>2154</v>
      </c>
      <c r="B965" t="s">
        <v>23</v>
      </c>
      <c r="C965" s="7" t="s">
        <v>1560</v>
      </c>
      <c r="D965" s="7" t="s">
        <v>1586</v>
      </c>
      <c r="E965" s="10">
        <v>2011</v>
      </c>
      <c r="F965" s="9">
        <v>3</v>
      </c>
      <c r="G965" s="8">
        <v>6711.5</v>
      </c>
      <c r="I965" s="24"/>
      <c r="J965" s="24"/>
    </row>
    <row r="966" spans="1:13" ht="12.75">
      <c r="A966" t="s">
        <v>2154</v>
      </c>
      <c r="B966" t="s">
        <v>25</v>
      </c>
      <c r="C966" s="7" t="s">
        <v>1560</v>
      </c>
      <c r="D966" s="7" t="s">
        <v>1580</v>
      </c>
      <c r="E966" s="10">
        <v>2011</v>
      </c>
      <c r="F966" s="9">
        <v>3</v>
      </c>
      <c r="G966" s="8">
        <v>270.63</v>
      </c>
      <c r="I966" s="24">
        <f>SUM(G948:G966)</f>
        <v>102780.6</v>
      </c>
      <c r="J966" s="24">
        <f>+I966/3</f>
        <v>34260.200000000004</v>
      </c>
      <c r="K966" t="s">
        <v>2169</v>
      </c>
      <c r="L966" t="s">
        <v>2154</v>
      </c>
      <c r="M966" t="s">
        <v>2182</v>
      </c>
    </row>
    <row r="967" spans="1:10" ht="12.75" customHeight="1">
      <c r="A967" t="s">
        <v>2153</v>
      </c>
      <c r="B967" t="s">
        <v>1422</v>
      </c>
      <c r="C967" s="7" t="s">
        <v>1560</v>
      </c>
      <c r="D967" s="7" t="s">
        <v>1586</v>
      </c>
      <c r="E967" s="10">
        <v>2009</v>
      </c>
      <c r="F967" s="9">
        <v>4</v>
      </c>
      <c r="G967" s="8">
        <v>5451.76</v>
      </c>
      <c r="I967" s="24"/>
      <c r="J967" s="24"/>
    </row>
    <row r="968" spans="1:10" ht="12.75">
      <c r="A968" t="s">
        <v>2153</v>
      </c>
      <c r="B968" t="s">
        <v>1423</v>
      </c>
      <c r="C968" s="7" t="s">
        <v>1560</v>
      </c>
      <c r="D968" s="7" t="s">
        <v>1586</v>
      </c>
      <c r="E968" s="10">
        <v>2009</v>
      </c>
      <c r="F968" s="9">
        <v>4</v>
      </c>
      <c r="G968" s="8">
        <v>8367.73</v>
      </c>
      <c r="I968" s="24"/>
      <c r="J968" s="24"/>
    </row>
    <row r="969" spans="1:10" ht="12.75" customHeight="1">
      <c r="A969" t="s">
        <v>2153</v>
      </c>
      <c r="B969" t="s">
        <v>626</v>
      </c>
      <c r="C969" s="7" t="s">
        <v>1560</v>
      </c>
      <c r="D969" s="7" t="s">
        <v>1586</v>
      </c>
      <c r="E969" s="10">
        <v>2010</v>
      </c>
      <c r="F969" s="9">
        <v>4</v>
      </c>
      <c r="G969" s="8">
        <v>5415.76</v>
      </c>
      <c r="I969" s="24"/>
      <c r="J969" s="24"/>
    </row>
    <row r="970" spans="1:10" ht="12.75">
      <c r="A970" t="s">
        <v>2154</v>
      </c>
      <c r="B970" t="s">
        <v>28</v>
      </c>
      <c r="C970" s="7" t="s">
        <v>1560</v>
      </c>
      <c r="D970" s="7" t="s">
        <v>1586</v>
      </c>
      <c r="E970" s="10">
        <v>2011</v>
      </c>
      <c r="F970" s="9">
        <v>4</v>
      </c>
      <c r="G970" s="8">
        <v>6865.53</v>
      </c>
      <c r="I970" s="24"/>
      <c r="J970" s="24"/>
    </row>
    <row r="971" spans="1:10" ht="12.75" customHeight="1">
      <c r="A971" t="s">
        <v>2153</v>
      </c>
      <c r="B971" t="s">
        <v>1424</v>
      </c>
      <c r="C971" s="7" t="s">
        <v>1560</v>
      </c>
      <c r="D971" s="7" t="s">
        <v>1586</v>
      </c>
      <c r="E971" s="10">
        <v>2009</v>
      </c>
      <c r="F971" s="9">
        <v>5</v>
      </c>
      <c r="G971" s="8">
        <v>4501.76</v>
      </c>
      <c r="I971" s="24"/>
      <c r="J971" s="24"/>
    </row>
    <row r="972" spans="1:10" ht="12.75">
      <c r="A972" t="s">
        <v>2153</v>
      </c>
      <c r="B972" t="s">
        <v>628</v>
      </c>
      <c r="C972" s="7" t="s">
        <v>1560</v>
      </c>
      <c r="D972" s="7" t="s">
        <v>1586</v>
      </c>
      <c r="E972" s="10">
        <v>2010</v>
      </c>
      <c r="F972" s="9">
        <v>5</v>
      </c>
      <c r="G972" s="8">
        <v>5415.76</v>
      </c>
      <c r="I972" s="24"/>
      <c r="J972" s="24"/>
    </row>
    <row r="973" spans="1:10" ht="12.75" customHeight="1">
      <c r="A973" t="s">
        <v>2154</v>
      </c>
      <c r="B973" t="s">
        <v>33</v>
      </c>
      <c r="C973" s="7" t="s">
        <v>1560</v>
      </c>
      <c r="D973" s="7" t="s">
        <v>1586</v>
      </c>
      <c r="E973" s="10">
        <v>2011</v>
      </c>
      <c r="F973" s="9">
        <v>5</v>
      </c>
      <c r="G973" s="8">
        <v>6711.5</v>
      </c>
      <c r="I973" s="24"/>
      <c r="J973" s="24"/>
    </row>
    <row r="974" spans="1:10" ht="12.75">
      <c r="A974" t="s">
        <v>2153</v>
      </c>
      <c r="B974" t="s">
        <v>1425</v>
      </c>
      <c r="C974" s="7" t="s">
        <v>1560</v>
      </c>
      <c r="D974" s="7" t="s">
        <v>1586</v>
      </c>
      <c r="E974" s="10">
        <v>2009</v>
      </c>
      <c r="F974" s="9">
        <v>6</v>
      </c>
      <c r="G974" s="8">
        <v>5451.76</v>
      </c>
      <c r="I974" s="24"/>
      <c r="J974" s="24"/>
    </row>
    <row r="975" spans="1:10" ht="12.75" customHeight="1">
      <c r="A975" t="s">
        <v>2153</v>
      </c>
      <c r="B975" t="s">
        <v>632</v>
      </c>
      <c r="C975" s="7" t="s">
        <v>1560</v>
      </c>
      <c r="D975" s="7" t="s">
        <v>1586</v>
      </c>
      <c r="E975" s="10">
        <v>2010</v>
      </c>
      <c r="F975" s="9">
        <v>6</v>
      </c>
      <c r="G975" s="8">
        <v>378.88</v>
      </c>
      <c r="I975" s="24"/>
      <c r="J975" s="24"/>
    </row>
    <row r="976" spans="1:10" ht="12.75">
      <c r="A976" t="s">
        <v>2153</v>
      </c>
      <c r="B976" t="s">
        <v>635</v>
      </c>
      <c r="C976" s="7" t="s">
        <v>1560</v>
      </c>
      <c r="D976" s="7" t="s">
        <v>1586</v>
      </c>
      <c r="E976" s="10">
        <v>2010</v>
      </c>
      <c r="F976" s="9">
        <v>6</v>
      </c>
      <c r="G976" s="8">
        <v>649.5</v>
      </c>
      <c r="I976" s="24"/>
      <c r="J976" s="24"/>
    </row>
    <row r="977" spans="1:10" ht="12.75" customHeight="1">
      <c r="A977" t="s">
        <v>2153</v>
      </c>
      <c r="B977" t="s">
        <v>633</v>
      </c>
      <c r="C977" s="7" t="s">
        <v>1560</v>
      </c>
      <c r="D977" s="7" t="s">
        <v>1586</v>
      </c>
      <c r="E977" s="10">
        <v>2010</v>
      </c>
      <c r="F977" s="9">
        <v>6</v>
      </c>
      <c r="G977" s="8">
        <v>5415.76</v>
      </c>
      <c r="I977" s="24"/>
      <c r="J977" s="24"/>
    </row>
    <row r="978" spans="1:10" ht="12.75">
      <c r="A978" t="s">
        <v>2153</v>
      </c>
      <c r="B978" t="s">
        <v>630</v>
      </c>
      <c r="C978" s="7" t="s">
        <v>1560</v>
      </c>
      <c r="D978" s="7" t="s">
        <v>1586</v>
      </c>
      <c r="E978" s="10">
        <v>2010</v>
      </c>
      <c r="F978" s="9">
        <v>6</v>
      </c>
      <c r="G978" s="8">
        <v>6668.2</v>
      </c>
      <c r="I978" s="24"/>
      <c r="J978" s="24"/>
    </row>
    <row r="979" spans="1:10" ht="12.75" customHeight="1">
      <c r="A979" t="s">
        <v>2154</v>
      </c>
      <c r="B979" t="s">
        <v>39</v>
      </c>
      <c r="C979" s="7" t="s">
        <v>1558</v>
      </c>
      <c r="D979" s="7" t="s">
        <v>431</v>
      </c>
      <c r="E979" s="10">
        <v>2011</v>
      </c>
      <c r="F979" s="9">
        <v>6</v>
      </c>
      <c r="G979" s="8">
        <v>31820.16</v>
      </c>
      <c r="I979" s="24"/>
      <c r="J979" s="24"/>
    </row>
    <row r="980" spans="1:10" ht="12.75">
      <c r="A980" t="s">
        <v>2154</v>
      </c>
      <c r="B980" t="s">
        <v>35</v>
      </c>
      <c r="C980" s="7" t="s">
        <v>1560</v>
      </c>
      <c r="D980" s="7" t="s">
        <v>1586</v>
      </c>
      <c r="E980" s="10">
        <v>2011</v>
      </c>
      <c r="F980" s="9">
        <v>6</v>
      </c>
      <c r="G980" s="8">
        <v>-144.6</v>
      </c>
      <c r="I980" s="24"/>
      <c r="J980" s="24"/>
    </row>
    <row r="981" spans="1:10" ht="12.75" customHeight="1">
      <c r="A981" t="s">
        <v>2154</v>
      </c>
      <c r="B981" t="s">
        <v>30</v>
      </c>
      <c r="C981" s="7" t="s">
        <v>1560</v>
      </c>
      <c r="D981" s="7" t="s">
        <v>1586</v>
      </c>
      <c r="E981" s="10">
        <v>2011</v>
      </c>
      <c r="F981" s="9">
        <v>6</v>
      </c>
      <c r="G981" s="8">
        <v>592.88</v>
      </c>
      <c r="I981" s="24"/>
      <c r="J981" s="24"/>
    </row>
    <row r="982" spans="1:10" ht="12.75">
      <c r="A982" t="s">
        <v>2154</v>
      </c>
      <c r="B982" t="s">
        <v>38</v>
      </c>
      <c r="C982" s="7" t="s">
        <v>1560</v>
      </c>
      <c r="D982" s="7" t="s">
        <v>1586</v>
      </c>
      <c r="E982" s="10">
        <v>2011</v>
      </c>
      <c r="F982" s="9">
        <v>6</v>
      </c>
      <c r="G982" s="8">
        <v>6715.17</v>
      </c>
      <c r="I982" s="24"/>
      <c r="J982" s="24"/>
    </row>
    <row r="983" spans="1:13" ht="12.75" customHeight="1">
      <c r="A983" t="s">
        <v>2154</v>
      </c>
      <c r="B983" t="s">
        <v>36</v>
      </c>
      <c r="C983" s="7" t="s">
        <v>1553</v>
      </c>
      <c r="D983" s="7" t="s">
        <v>1577</v>
      </c>
      <c r="E983" s="10">
        <v>2011</v>
      </c>
      <c r="F983" s="9">
        <v>6</v>
      </c>
      <c r="G983" s="8">
        <v>666.19</v>
      </c>
      <c r="I983" s="24">
        <f>SUM(G967:G983)</f>
        <v>100943.7</v>
      </c>
      <c r="J983" s="24">
        <f>+I983/3</f>
        <v>33647.9</v>
      </c>
      <c r="K983" t="s">
        <v>2170</v>
      </c>
      <c r="L983" t="s">
        <v>2154</v>
      </c>
      <c r="M983" t="s">
        <v>2182</v>
      </c>
    </row>
    <row r="984" spans="1:10" ht="12.75">
      <c r="A984" t="s">
        <v>2153</v>
      </c>
      <c r="B984" t="s">
        <v>1426</v>
      </c>
      <c r="C984" s="7" t="s">
        <v>1560</v>
      </c>
      <c r="D984" s="7" t="s">
        <v>1586</v>
      </c>
      <c r="E984" s="10">
        <v>2009</v>
      </c>
      <c r="F984" s="9">
        <v>7</v>
      </c>
      <c r="G984" s="8">
        <v>5701.76</v>
      </c>
      <c r="I984" s="24"/>
      <c r="J984" s="24"/>
    </row>
    <row r="985" spans="1:10" ht="12.75" customHeight="1">
      <c r="A985" t="s">
        <v>2153</v>
      </c>
      <c r="B985" t="s">
        <v>1427</v>
      </c>
      <c r="C985" s="7" t="s">
        <v>1560</v>
      </c>
      <c r="D985" s="7" t="s">
        <v>1586</v>
      </c>
      <c r="E985" s="10">
        <v>2009</v>
      </c>
      <c r="F985" s="9">
        <v>8</v>
      </c>
      <c r="G985" s="8">
        <v>5451.76</v>
      </c>
      <c r="I985" s="24"/>
      <c r="J985" s="24"/>
    </row>
    <row r="986" spans="1:10" ht="12.75">
      <c r="A986" t="s">
        <v>2154</v>
      </c>
      <c r="B986" t="s">
        <v>637</v>
      </c>
      <c r="C986" s="7" t="s">
        <v>1560</v>
      </c>
      <c r="D986" s="7" t="s">
        <v>1586</v>
      </c>
      <c r="E986" s="10">
        <v>2010</v>
      </c>
      <c r="F986" s="9">
        <v>8</v>
      </c>
      <c r="G986" s="8">
        <v>3355.75</v>
      </c>
      <c r="I986" s="24"/>
      <c r="J986" s="24"/>
    </row>
    <row r="987" spans="1:10" ht="12.75" customHeight="1">
      <c r="A987" t="s">
        <v>2153</v>
      </c>
      <c r="B987" t="s">
        <v>1428</v>
      </c>
      <c r="C987" s="7" t="s">
        <v>1560</v>
      </c>
      <c r="D987" s="7" t="s">
        <v>1586</v>
      </c>
      <c r="E987" s="10">
        <v>2009</v>
      </c>
      <c r="F987" s="9">
        <v>9</v>
      </c>
      <c r="G987" s="8">
        <v>5451.76</v>
      </c>
      <c r="I987" s="24"/>
      <c r="J987" s="24"/>
    </row>
    <row r="988" spans="1:10" ht="12.75">
      <c r="A988" t="s">
        <v>2154</v>
      </c>
      <c r="B988" t="s">
        <v>639</v>
      </c>
      <c r="C988" s="7" t="s">
        <v>1560</v>
      </c>
      <c r="D988" s="7" t="s">
        <v>1586</v>
      </c>
      <c r="E988" s="10">
        <v>2010</v>
      </c>
      <c r="F988" s="9">
        <v>9</v>
      </c>
      <c r="G988" s="8">
        <v>6711.5</v>
      </c>
      <c r="I988" s="24"/>
      <c r="J988" s="24"/>
    </row>
    <row r="989" spans="1:10" ht="12.75" customHeight="1">
      <c r="A989" t="s">
        <v>2154</v>
      </c>
      <c r="B989" t="s">
        <v>642</v>
      </c>
      <c r="C989" s="7" t="s">
        <v>1560</v>
      </c>
      <c r="D989" s="7" t="s">
        <v>1586</v>
      </c>
      <c r="E989" s="10">
        <v>2010</v>
      </c>
      <c r="F989" s="9">
        <v>9</v>
      </c>
      <c r="G989" s="8">
        <v>6711.5</v>
      </c>
      <c r="I989" s="24"/>
      <c r="J989" s="24"/>
    </row>
    <row r="990" spans="1:10" ht="12.75">
      <c r="A990" t="s">
        <v>2154</v>
      </c>
      <c r="B990" t="s">
        <v>646</v>
      </c>
      <c r="C990" s="7" t="s">
        <v>1553</v>
      </c>
      <c r="D990" s="7" t="s">
        <v>1577</v>
      </c>
      <c r="E990" s="10">
        <v>2010</v>
      </c>
      <c r="F990" s="9">
        <v>9</v>
      </c>
      <c r="G990" s="8">
        <v>163.3</v>
      </c>
      <c r="I990" s="24"/>
      <c r="J990" s="24"/>
    </row>
    <row r="991" spans="1:13" ht="12.75" customHeight="1">
      <c r="A991" t="s">
        <v>2154</v>
      </c>
      <c r="B991" t="s">
        <v>644</v>
      </c>
      <c r="C991" s="7" t="s">
        <v>1553</v>
      </c>
      <c r="D991" s="7" t="s">
        <v>1587</v>
      </c>
      <c r="E991" s="10">
        <v>2010</v>
      </c>
      <c r="F991" s="9">
        <v>9</v>
      </c>
      <c r="G991" s="8">
        <v>1564.75</v>
      </c>
      <c r="I991" s="24">
        <f>SUM(G984:G991)</f>
        <v>35112.08</v>
      </c>
      <c r="J991" s="24">
        <f>+I991/2</f>
        <v>17556.04</v>
      </c>
      <c r="K991" t="s">
        <v>2171</v>
      </c>
      <c r="L991" t="s">
        <v>2154</v>
      </c>
      <c r="M991" t="s">
        <v>2182</v>
      </c>
    </row>
    <row r="992" spans="1:10" ht="12.75">
      <c r="A992" t="s">
        <v>2153</v>
      </c>
      <c r="B992" t="s">
        <v>1429</v>
      </c>
      <c r="C992" s="7" t="s">
        <v>1560</v>
      </c>
      <c r="D992" s="7" t="s">
        <v>1586</v>
      </c>
      <c r="E992" s="10">
        <v>2009</v>
      </c>
      <c r="F992" s="9">
        <v>10</v>
      </c>
      <c r="G992" s="8">
        <v>5451.78</v>
      </c>
      <c r="I992" s="24"/>
      <c r="J992" s="24"/>
    </row>
    <row r="993" spans="1:10" ht="12.75" customHeight="1">
      <c r="A993" t="s">
        <v>2153</v>
      </c>
      <c r="B993" t="s">
        <v>1430</v>
      </c>
      <c r="C993" s="7" t="s">
        <v>1560</v>
      </c>
      <c r="D993" s="7" t="s">
        <v>1613</v>
      </c>
      <c r="E993" s="10">
        <v>2009</v>
      </c>
      <c r="F993" s="9">
        <v>10</v>
      </c>
      <c r="G993" s="8">
        <v>4600.63</v>
      </c>
      <c r="I993" s="24"/>
      <c r="J993" s="24"/>
    </row>
    <row r="994" spans="1:10" ht="12.75">
      <c r="A994" t="s">
        <v>2154</v>
      </c>
      <c r="B994" t="s">
        <v>648</v>
      </c>
      <c r="C994" s="7" t="s">
        <v>1560</v>
      </c>
      <c r="D994" s="7" t="s">
        <v>1586</v>
      </c>
      <c r="E994" s="10">
        <v>2010</v>
      </c>
      <c r="F994" s="9">
        <v>10</v>
      </c>
      <c r="G994" s="8">
        <v>6735.81</v>
      </c>
      <c r="I994" s="24"/>
      <c r="J994" s="24"/>
    </row>
    <row r="995" spans="1:10" ht="12.75" customHeight="1">
      <c r="A995" t="s">
        <v>2153</v>
      </c>
      <c r="B995" t="s">
        <v>1431</v>
      </c>
      <c r="C995" s="7" t="s">
        <v>1560</v>
      </c>
      <c r="D995" s="7" t="s">
        <v>1586</v>
      </c>
      <c r="E995" s="10">
        <v>2009</v>
      </c>
      <c r="F995" s="9">
        <v>11</v>
      </c>
      <c r="G995" s="8">
        <v>5451.76</v>
      </c>
      <c r="I995" s="24"/>
      <c r="J995" s="24"/>
    </row>
    <row r="996" spans="1:10" ht="12.75">
      <c r="A996" t="s">
        <v>2154</v>
      </c>
      <c r="B996" t="s">
        <v>654</v>
      </c>
      <c r="C996" s="7" t="s">
        <v>1560</v>
      </c>
      <c r="D996" s="7" t="s">
        <v>1586</v>
      </c>
      <c r="E996" s="10">
        <v>2010</v>
      </c>
      <c r="F996" s="9">
        <v>11</v>
      </c>
      <c r="G996" s="8">
        <v>750</v>
      </c>
      <c r="I996" s="24"/>
      <c r="J996" s="24"/>
    </row>
    <row r="997" spans="1:10" ht="12.75" customHeight="1">
      <c r="A997" t="s">
        <v>2154</v>
      </c>
      <c r="B997" t="s">
        <v>651</v>
      </c>
      <c r="C997" s="7" t="s">
        <v>1560</v>
      </c>
      <c r="D997" s="7" t="s">
        <v>1586</v>
      </c>
      <c r="E997" s="10">
        <v>2010</v>
      </c>
      <c r="F997" s="9">
        <v>11</v>
      </c>
      <c r="G997" s="8">
        <v>6711.5</v>
      </c>
      <c r="I997" s="24"/>
      <c r="J997" s="24"/>
    </row>
    <row r="998" spans="1:10" ht="12.75">
      <c r="A998" t="s">
        <v>2153</v>
      </c>
      <c r="B998" t="s">
        <v>1432</v>
      </c>
      <c r="C998" s="7" t="s">
        <v>1560</v>
      </c>
      <c r="D998" s="7" t="s">
        <v>1586</v>
      </c>
      <c r="E998" s="10">
        <v>2009</v>
      </c>
      <c r="F998" s="9">
        <v>12</v>
      </c>
      <c r="G998" s="8">
        <v>5415.76</v>
      </c>
      <c r="I998" s="24"/>
      <c r="J998" s="24"/>
    </row>
    <row r="999" spans="1:10" ht="12.75" customHeight="1">
      <c r="A999" t="s">
        <v>2154</v>
      </c>
      <c r="B999" t="s">
        <v>658</v>
      </c>
      <c r="C999" s="7" t="s">
        <v>1560</v>
      </c>
      <c r="D999" s="7" t="s">
        <v>1586</v>
      </c>
      <c r="E999" s="10">
        <v>2010</v>
      </c>
      <c r="F999" s="9">
        <v>12</v>
      </c>
      <c r="G999" s="8">
        <v>6711.5</v>
      </c>
      <c r="I999" s="24"/>
      <c r="J999" s="24"/>
    </row>
    <row r="1000" spans="1:13" ht="12.75">
      <c r="A1000" t="s">
        <v>2154</v>
      </c>
      <c r="B1000" t="s">
        <v>656</v>
      </c>
      <c r="C1000" s="7" t="s">
        <v>1553</v>
      </c>
      <c r="D1000" s="7" t="s">
        <v>1587</v>
      </c>
      <c r="E1000" s="10">
        <v>2010</v>
      </c>
      <c r="F1000" s="9">
        <v>12</v>
      </c>
      <c r="G1000" s="8">
        <v>932.49</v>
      </c>
      <c r="I1000" s="24">
        <f>SUM(G992:G1000)</f>
        <v>42761.23</v>
      </c>
      <c r="J1000" s="24">
        <f>+I1000/2</f>
        <v>21380.615</v>
      </c>
      <c r="K1000" t="s">
        <v>2172</v>
      </c>
      <c r="L1000" t="s">
        <v>2154</v>
      </c>
      <c r="M1000" t="s">
        <v>2182</v>
      </c>
    </row>
    <row r="1001" spans="3:10" ht="12.75">
      <c r="C1001" s="7"/>
      <c r="D1001" s="7"/>
      <c r="I1001" s="24"/>
      <c r="J1001" s="24"/>
    </row>
    <row r="1002" spans="3:10" ht="12.75">
      <c r="C1002" s="7"/>
      <c r="D1002" s="7"/>
      <c r="I1002" s="24"/>
      <c r="J1002" s="24"/>
    </row>
    <row r="1003" spans="3:10" ht="12.75">
      <c r="C1003" s="7"/>
      <c r="D1003" s="7"/>
      <c r="I1003" s="24"/>
      <c r="J1003" s="24"/>
    </row>
    <row r="1004" spans="1:13" ht="12.75" customHeight="1">
      <c r="A1004" t="s">
        <v>2155</v>
      </c>
      <c r="B1004" t="s">
        <v>45</v>
      </c>
      <c r="C1004" s="7" t="s">
        <v>1574</v>
      </c>
      <c r="D1004" s="7" t="s">
        <v>1617</v>
      </c>
      <c r="E1004" s="10">
        <v>2011</v>
      </c>
      <c r="F1004" s="9">
        <v>3</v>
      </c>
      <c r="G1004" s="8">
        <v>63.03</v>
      </c>
      <c r="I1004" s="24"/>
      <c r="J1004" s="24">
        <f>85.13*12</f>
        <v>1021.56</v>
      </c>
      <c r="K1004" t="s">
        <v>2166</v>
      </c>
      <c r="L1004" t="s">
        <v>2155</v>
      </c>
      <c r="M1004" s="7" t="s">
        <v>2183</v>
      </c>
    </row>
    <row r="1005" spans="1:13" ht="12.75">
      <c r="A1005" t="s">
        <v>2155</v>
      </c>
      <c r="B1005" t="s">
        <v>42</v>
      </c>
      <c r="C1005" s="7" t="s">
        <v>1574</v>
      </c>
      <c r="D1005" s="7" t="s">
        <v>1617</v>
      </c>
      <c r="E1005" s="10">
        <v>2011</v>
      </c>
      <c r="F1005" s="9">
        <v>3</v>
      </c>
      <c r="G1005" s="8">
        <v>69.67</v>
      </c>
      <c r="I1005" s="24"/>
      <c r="J1005" s="24"/>
      <c r="M1005" s="40" t="s">
        <v>2184</v>
      </c>
    </row>
    <row r="1006" spans="1:10" ht="12.75" customHeight="1">
      <c r="A1006" t="s">
        <v>2155</v>
      </c>
      <c r="B1006" t="s">
        <v>47</v>
      </c>
      <c r="C1006" s="7" t="s">
        <v>1574</v>
      </c>
      <c r="D1006" s="7" t="s">
        <v>1617</v>
      </c>
      <c r="E1006" s="10">
        <v>2011</v>
      </c>
      <c r="F1006" s="9">
        <v>5</v>
      </c>
      <c r="G1006" s="8">
        <v>85.13</v>
      </c>
      <c r="I1006" s="24"/>
      <c r="J1006" s="24"/>
    </row>
    <row r="1007" spans="1:10" ht="12.75" customHeight="1">
      <c r="A1007" t="s">
        <v>2155</v>
      </c>
      <c r="B1007" t="s">
        <v>49</v>
      </c>
      <c r="C1007" s="7" t="s">
        <v>1574</v>
      </c>
      <c r="D1007" s="7" t="s">
        <v>1617</v>
      </c>
      <c r="E1007" s="10">
        <v>2011</v>
      </c>
      <c r="F1007" s="9">
        <v>6</v>
      </c>
      <c r="G1007" s="8">
        <v>85.13</v>
      </c>
      <c r="I1007" s="24"/>
      <c r="J1007" s="24"/>
    </row>
    <row r="1008" spans="3:10" ht="12.75" customHeight="1">
      <c r="C1008" s="7"/>
      <c r="D1008" s="7"/>
      <c r="I1008" s="24"/>
      <c r="J1008" s="24"/>
    </row>
    <row r="1009" spans="3:10" ht="12.75">
      <c r="C1009" s="7"/>
      <c r="D1009" s="7"/>
      <c r="I1009" s="24"/>
      <c r="J1009" s="24"/>
    </row>
    <row r="1010" spans="1:10" ht="12.75" customHeight="1">
      <c r="A1010" t="s">
        <v>2158</v>
      </c>
      <c r="B1010" t="s">
        <v>1535</v>
      </c>
      <c r="C1010" s="7" t="s">
        <v>1573</v>
      </c>
      <c r="D1010" s="7" t="s">
        <v>1581</v>
      </c>
      <c r="E1010" s="10">
        <v>2009</v>
      </c>
      <c r="F1010" s="9">
        <v>1</v>
      </c>
      <c r="G1010" s="8">
        <v>13.03</v>
      </c>
      <c r="I1010" s="24"/>
      <c r="J1010" s="24"/>
    </row>
    <row r="1011" spans="1:10" ht="12.75">
      <c r="A1011" t="s">
        <v>2158</v>
      </c>
      <c r="B1011" t="s">
        <v>1528</v>
      </c>
      <c r="C1011" s="7" t="s">
        <v>1573</v>
      </c>
      <c r="D1011" s="7" t="s">
        <v>1581</v>
      </c>
      <c r="E1011" s="10">
        <v>2009</v>
      </c>
      <c r="F1011" s="9">
        <v>1</v>
      </c>
      <c r="G1011" s="8">
        <v>13.53</v>
      </c>
      <c r="I1011" s="24"/>
      <c r="J1011" s="24"/>
    </row>
    <row r="1012" spans="1:10" ht="12.75" customHeight="1">
      <c r="A1012" t="s">
        <v>2158</v>
      </c>
      <c r="B1012" t="s">
        <v>1529</v>
      </c>
      <c r="C1012" s="7" t="s">
        <v>1573</v>
      </c>
      <c r="D1012" s="7" t="s">
        <v>1581</v>
      </c>
      <c r="E1012" s="10">
        <v>2009</v>
      </c>
      <c r="F1012" s="9">
        <v>1</v>
      </c>
      <c r="G1012" s="8">
        <v>13.53</v>
      </c>
      <c r="I1012" s="24"/>
      <c r="J1012" s="24"/>
    </row>
    <row r="1013" spans="1:10" ht="12.75">
      <c r="A1013" t="s">
        <v>2158</v>
      </c>
      <c r="B1013" t="s">
        <v>1530</v>
      </c>
      <c r="C1013" s="7" t="s">
        <v>1573</v>
      </c>
      <c r="D1013" s="7" t="s">
        <v>1581</v>
      </c>
      <c r="E1013" s="10">
        <v>2009</v>
      </c>
      <c r="F1013" s="9">
        <v>1</v>
      </c>
      <c r="G1013" s="8">
        <v>13.53</v>
      </c>
      <c r="I1013" s="24"/>
      <c r="J1013" s="24"/>
    </row>
    <row r="1014" spans="1:10" ht="12.75" customHeight="1">
      <c r="A1014" t="s">
        <v>2158</v>
      </c>
      <c r="B1014" t="s">
        <v>1532</v>
      </c>
      <c r="C1014" s="7" t="s">
        <v>1573</v>
      </c>
      <c r="D1014" s="7" t="s">
        <v>1581</v>
      </c>
      <c r="E1014" s="10">
        <v>2009</v>
      </c>
      <c r="F1014" s="9">
        <v>1</v>
      </c>
      <c r="G1014" s="8">
        <v>13.53</v>
      </c>
      <c r="I1014" s="24"/>
      <c r="J1014" s="24"/>
    </row>
    <row r="1015" spans="1:10" ht="12.75" customHeight="1">
      <c r="A1015" t="s">
        <v>2158</v>
      </c>
      <c r="B1015" t="s">
        <v>1533</v>
      </c>
      <c r="C1015" s="7" t="s">
        <v>1573</v>
      </c>
      <c r="D1015" s="7" t="s">
        <v>1581</v>
      </c>
      <c r="E1015" s="10">
        <v>2009</v>
      </c>
      <c r="F1015" s="9">
        <v>1</v>
      </c>
      <c r="G1015" s="8">
        <v>13.53</v>
      </c>
      <c r="I1015" s="24"/>
      <c r="J1015" s="24"/>
    </row>
    <row r="1016" spans="1:10" ht="12.75">
      <c r="A1016" t="s">
        <v>2158</v>
      </c>
      <c r="B1016" t="s">
        <v>1534</v>
      </c>
      <c r="C1016" s="7" t="s">
        <v>1573</v>
      </c>
      <c r="D1016" s="7" t="s">
        <v>1581</v>
      </c>
      <c r="E1016" s="10">
        <v>2009</v>
      </c>
      <c r="F1016" s="9">
        <v>1</v>
      </c>
      <c r="G1016" s="8">
        <v>41.25</v>
      </c>
      <c r="I1016" s="24"/>
      <c r="J1016" s="24"/>
    </row>
    <row r="1017" spans="1:10" ht="12.75" customHeight="1">
      <c r="A1017" t="s">
        <v>2158</v>
      </c>
      <c r="B1017" t="s">
        <v>1527</v>
      </c>
      <c r="C1017" s="7" t="s">
        <v>1573</v>
      </c>
      <c r="D1017" s="7" t="s">
        <v>1581</v>
      </c>
      <c r="E1017" s="10">
        <v>2009</v>
      </c>
      <c r="F1017" s="9">
        <v>1</v>
      </c>
      <c r="G1017" s="8">
        <v>1006.27</v>
      </c>
      <c r="I1017" s="24"/>
      <c r="J1017" s="24"/>
    </row>
    <row r="1018" spans="1:10" ht="12.75">
      <c r="A1018" t="s">
        <v>2158</v>
      </c>
      <c r="B1018" t="s">
        <v>1526</v>
      </c>
      <c r="C1018" s="7" t="s">
        <v>1573</v>
      </c>
      <c r="D1018" s="7" t="s">
        <v>1616</v>
      </c>
      <c r="E1018" s="10">
        <v>2009</v>
      </c>
      <c r="F1018" s="9">
        <v>1</v>
      </c>
      <c r="G1018" s="8">
        <v>678.79</v>
      </c>
      <c r="I1018" s="24"/>
      <c r="J1018" s="24"/>
    </row>
    <row r="1019" spans="1:10" ht="12.75" customHeight="1">
      <c r="A1019" t="s">
        <v>2158</v>
      </c>
      <c r="B1019" t="s">
        <v>755</v>
      </c>
      <c r="C1019" s="7" t="s">
        <v>1573</v>
      </c>
      <c r="D1019" s="7" t="s">
        <v>1581</v>
      </c>
      <c r="E1019" s="10">
        <v>2010</v>
      </c>
      <c r="F1019" s="9">
        <v>1</v>
      </c>
      <c r="G1019" s="8">
        <v>15.44</v>
      </c>
      <c r="I1019" s="24"/>
      <c r="J1019" s="24"/>
    </row>
    <row r="1020" spans="1:10" ht="12.75">
      <c r="A1020" t="s">
        <v>2158</v>
      </c>
      <c r="B1020" t="s">
        <v>761</v>
      </c>
      <c r="C1020" s="7" t="s">
        <v>1573</v>
      </c>
      <c r="D1020" s="7" t="s">
        <v>1581</v>
      </c>
      <c r="E1020" s="10">
        <v>2010</v>
      </c>
      <c r="F1020" s="9">
        <v>1</v>
      </c>
      <c r="G1020" s="8">
        <v>15.9</v>
      </c>
      <c r="I1020" s="24"/>
      <c r="J1020" s="24"/>
    </row>
    <row r="1021" spans="1:10" ht="12.75" customHeight="1">
      <c r="A1021" t="s">
        <v>2158</v>
      </c>
      <c r="B1021" t="s">
        <v>711</v>
      </c>
      <c r="C1021" s="7" t="s">
        <v>1573</v>
      </c>
      <c r="D1021" s="7" t="s">
        <v>1581</v>
      </c>
      <c r="E1021" s="10">
        <v>2010</v>
      </c>
      <c r="F1021" s="9">
        <v>1</v>
      </c>
      <c r="G1021" s="8">
        <v>16.12</v>
      </c>
      <c r="I1021" s="24"/>
      <c r="J1021" s="24"/>
    </row>
    <row r="1022" spans="1:10" ht="12.75" customHeight="1">
      <c r="A1022" t="s">
        <v>2158</v>
      </c>
      <c r="B1022" t="s">
        <v>712</v>
      </c>
      <c r="C1022" s="7" t="s">
        <v>1573</v>
      </c>
      <c r="D1022" s="7" t="s">
        <v>1581</v>
      </c>
      <c r="E1022" s="10">
        <v>2010</v>
      </c>
      <c r="F1022" s="9">
        <v>1</v>
      </c>
      <c r="G1022" s="8">
        <v>16.12</v>
      </c>
      <c r="I1022" s="24"/>
      <c r="J1022" s="24"/>
    </row>
    <row r="1023" spans="1:10" ht="12.75">
      <c r="A1023" t="s">
        <v>2158</v>
      </c>
      <c r="B1023" t="s">
        <v>713</v>
      </c>
      <c r="C1023" s="7" t="s">
        <v>1573</v>
      </c>
      <c r="D1023" s="7" t="s">
        <v>1581</v>
      </c>
      <c r="E1023" s="10">
        <v>2010</v>
      </c>
      <c r="F1023" s="9">
        <v>1</v>
      </c>
      <c r="G1023" s="8">
        <v>16.12</v>
      </c>
      <c r="I1023" s="24"/>
      <c r="J1023" s="24"/>
    </row>
    <row r="1024" spans="1:10" ht="12.75" customHeight="1">
      <c r="A1024" t="s">
        <v>2158</v>
      </c>
      <c r="B1024" t="s">
        <v>720</v>
      </c>
      <c r="C1024" s="7" t="s">
        <v>1573</v>
      </c>
      <c r="D1024" s="7" t="s">
        <v>1581</v>
      </c>
      <c r="E1024" s="10">
        <v>2010</v>
      </c>
      <c r="F1024" s="9">
        <v>1</v>
      </c>
      <c r="G1024" s="8">
        <v>16.12</v>
      </c>
      <c r="I1024" s="24"/>
      <c r="J1024" s="24"/>
    </row>
    <row r="1025" spans="1:10" ht="12.75" customHeight="1">
      <c r="A1025" t="s">
        <v>2158</v>
      </c>
      <c r="B1025" t="s">
        <v>754</v>
      </c>
      <c r="C1025" s="7" t="s">
        <v>1573</v>
      </c>
      <c r="D1025" s="7" t="s">
        <v>1581</v>
      </c>
      <c r="E1025" s="10">
        <v>2010</v>
      </c>
      <c r="F1025" s="9">
        <v>1</v>
      </c>
      <c r="G1025" s="8">
        <v>39.96</v>
      </c>
      <c r="I1025" s="24"/>
      <c r="J1025" s="24"/>
    </row>
    <row r="1026" spans="1:10" ht="12.75">
      <c r="A1026" t="s">
        <v>2158</v>
      </c>
      <c r="B1026" t="s">
        <v>692</v>
      </c>
      <c r="C1026" s="7" t="s">
        <v>1573</v>
      </c>
      <c r="D1026" s="7" t="s">
        <v>1581</v>
      </c>
      <c r="E1026" s="10">
        <v>2010</v>
      </c>
      <c r="F1026" s="9">
        <v>1</v>
      </c>
      <c r="G1026" s="8">
        <v>785.42</v>
      </c>
      <c r="I1026" s="24"/>
      <c r="J1026" s="24"/>
    </row>
    <row r="1027" spans="1:10" ht="12.75" customHeight="1">
      <c r="A1027" t="s">
        <v>2158</v>
      </c>
      <c r="B1027" t="s">
        <v>774</v>
      </c>
      <c r="C1027" s="7" t="s">
        <v>1573</v>
      </c>
      <c r="D1027" s="7" t="s">
        <v>1581</v>
      </c>
      <c r="E1027" s="10">
        <v>2010</v>
      </c>
      <c r="F1027" s="9">
        <v>1</v>
      </c>
      <c r="G1027" s="8">
        <v>890.2</v>
      </c>
      <c r="I1027" s="24"/>
      <c r="J1027" s="24"/>
    </row>
    <row r="1028" spans="1:10" ht="12.75" customHeight="1">
      <c r="A1028" t="s">
        <v>2158</v>
      </c>
      <c r="B1028" t="s">
        <v>753</v>
      </c>
      <c r="C1028" s="7" t="s">
        <v>1573</v>
      </c>
      <c r="D1028" s="7" t="s">
        <v>1581</v>
      </c>
      <c r="E1028" s="10">
        <v>2010</v>
      </c>
      <c r="F1028" s="9">
        <v>1</v>
      </c>
      <c r="G1028" s="8">
        <v>981.88</v>
      </c>
      <c r="I1028" s="24"/>
      <c r="J1028" s="24"/>
    </row>
    <row r="1029" spans="1:10" ht="12.75">
      <c r="A1029" t="s">
        <v>2158</v>
      </c>
      <c r="B1029" t="s">
        <v>107</v>
      </c>
      <c r="C1029" s="7" t="s">
        <v>1573</v>
      </c>
      <c r="D1029" s="7" t="s">
        <v>1581</v>
      </c>
      <c r="E1029" s="10">
        <v>2011</v>
      </c>
      <c r="F1029" s="9">
        <v>1</v>
      </c>
      <c r="G1029" s="8">
        <v>15.44</v>
      </c>
      <c r="I1029" s="24"/>
      <c r="J1029" s="24"/>
    </row>
    <row r="1030" spans="1:10" ht="12.75" customHeight="1">
      <c r="A1030" t="s">
        <v>2158</v>
      </c>
      <c r="B1030" t="s">
        <v>100</v>
      </c>
      <c r="C1030" s="7" t="s">
        <v>1573</v>
      </c>
      <c r="D1030" s="7" t="s">
        <v>1581</v>
      </c>
      <c r="E1030" s="10">
        <v>2011</v>
      </c>
      <c r="F1030" s="9">
        <v>1</v>
      </c>
      <c r="G1030" s="8">
        <v>15.9</v>
      </c>
      <c r="I1030" s="24"/>
      <c r="J1030" s="24"/>
    </row>
    <row r="1031" spans="1:10" ht="12.75" customHeight="1">
      <c r="A1031" t="s">
        <v>2158</v>
      </c>
      <c r="B1031" t="s">
        <v>101</v>
      </c>
      <c r="C1031" s="7" t="s">
        <v>1573</v>
      </c>
      <c r="D1031" s="7" t="s">
        <v>1581</v>
      </c>
      <c r="E1031" s="10">
        <v>2011</v>
      </c>
      <c r="F1031" s="9">
        <v>1</v>
      </c>
      <c r="G1031" s="8">
        <v>16.12</v>
      </c>
      <c r="I1031" s="24"/>
      <c r="J1031" s="24"/>
    </row>
    <row r="1032" spans="1:10" ht="12.75">
      <c r="A1032" t="s">
        <v>2158</v>
      </c>
      <c r="B1032" t="s">
        <v>102</v>
      </c>
      <c r="C1032" s="7" t="s">
        <v>1573</v>
      </c>
      <c r="D1032" s="7" t="s">
        <v>1581</v>
      </c>
      <c r="E1032" s="10">
        <v>2011</v>
      </c>
      <c r="F1032" s="9">
        <v>1</v>
      </c>
      <c r="G1032" s="8">
        <v>16.12</v>
      </c>
      <c r="I1032" s="24"/>
      <c r="J1032" s="24"/>
    </row>
    <row r="1033" spans="1:10" ht="12.75" customHeight="1">
      <c r="A1033" t="s">
        <v>2158</v>
      </c>
      <c r="B1033" t="s">
        <v>103</v>
      </c>
      <c r="C1033" s="7" t="s">
        <v>1573</v>
      </c>
      <c r="D1033" s="7" t="s">
        <v>1581</v>
      </c>
      <c r="E1033" s="10">
        <v>2011</v>
      </c>
      <c r="F1033" s="9">
        <v>1</v>
      </c>
      <c r="G1033" s="8">
        <v>16.12</v>
      </c>
      <c r="I1033" s="24"/>
      <c r="J1033" s="24"/>
    </row>
    <row r="1034" spans="1:10" ht="12.75" customHeight="1">
      <c r="A1034" t="s">
        <v>2158</v>
      </c>
      <c r="B1034" t="s">
        <v>104</v>
      </c>
      <c r="C1034" s="7" t="s">
        <v>1573</v>
      </c>
      <c r="D1034" s="7" t="s">
        <v>1581</v>
      </c>
      <c r="E1034" s="10">
        <v>2011</v>
      </c>
      <c r="F1034" s="9">
        <v>1</v>
      </c>
      <c r="G1034" s="8">
        <v>16.12</v>
      </c>
      <c r="I1034" s="24"/>
      <c r="J1034" s="24"/>
    </row>
    <row r="1035" spans="1:10" ht="12.75">
      <c r="A1035" t="s">
        <v>2158</v>
      </c>
      <c r="B1035" t="s">
        <v>106</v>
      </c>
      <c r="C1035" s="7" t="s">
        <v>1573</v>
      </c>
      <c r="D1035" s="7" t="s">
        <v>1581</v>
      </c>
      <c r="E1035" s="10">
        <v>2011</v>
      </c>
      <c r="F1035" s="9">
        <v>1</v>
      </c>
      <c r="G1035" s="8">
        <v>49.31</v>
      </c>
      <c r="I1035" s="24"/>
      <c r="J1035" s="24"/>
    </row>
    <row r="1036" spans="1:10" ht="12.75" customHeight="1">
      <c r="A1036" t="s">
        <v>2158</v>
      </c>
      <c r="B1036" t="s">
        <v>105</v>
      </c>
      <c r="C1036" s="7" t="s">
        <v>1573</v>
      </c>
      <c r="D1036" s="7" t="s">
        <v>1581</v>
      </c>
      <c r="E1036" s="10">
        <v>2011</v>
      </c>
      <c r="F1036" s="9">
        <v>1</v>
      </c>
      <c r="G1036" s="8">
        <v>737.04</v>
      </c>
      <c r="I1036" s="24"/>
      <c r="J1036" s="24"/>
    </row>
    <row r="1037" spans="1:10" ht="12.75">
      <c r="A1037" t="s">
        <v>2158</v>
      </c>
      <c r="B1037" t="s">
        <v>99</v>
      </c>
      <c r="C1037" s="7" t="s">
        <v>1573</v>
      </c>
      <c r="D1037" s="7" t="s">
        <v>1581</v>
      </c>
      <c r="E1037" s="10">
        <v>2011</v>
      </c>
      <c r="F1037" s="9">
        <v>1</v>
      </c>
      <c r="G1037" s="8">
        <v>786.47</v>
      </c>
      <c r="I1037" s="24"/>
      <c r="J1037" s="24"/>
    </row>
    <row r="1038" spans="1:10" ht="12.75" customHeight="1">
      <c r="A1038" t="s">
        <v>2158</v>
      </c>
      <c r="B1038" t="s">
        <v>1531</v>
      </c>
      <c r="C1038" s="7" t="s">
        <v>1573</v>
      </c>
      <c r="D1038" s="7" t="s">
        <v>1581</v>
      </c>
      <c r="E1038" s="10">
        <v>2009</v>
      </c>
      <c r="F1038" s="9">
        <v>2</v>
      </c>
      <c r="G1038" s="8">
        <v>13.53</v>
      </c>
      <c r="I1038" s="24"/>
      <c r="J1038" s="24"/>
    </row>
    <row r="1039" spans="1:10" ht="12.75" customHeight="1">
      <c r="A1039" t="s">
        <v>2158</v>
      </c>
      <c r="B1039" t="s">
        <v>719</v>
      </c>
      <c r="C1039" s="7" t="s">
        <v>1573</v>
      </c>
      <c r="D1039" s="7" t="s">
        <v>1581</v>
      </c>
      <c r="E1039" s="10">
        <v>2010</v>
      </c>
      <c r="F1039" s="9">
        <v>2</v>
      </c>
      <c r="G1039" s="8">
        <v>15.44</v>
      </c>
      <c r="I1039" s="24"/>
      <c r="J1039" s="24"/>
    </row>
    <row r="1040" spans="1:10" ht="12.75">
      <c r="A1040" t="s">
        <v>2158</v>
      </c>
      <c r="B1040" t="s">
        <v>733</v>
      </c>
      <c r="C1040" s="7" t="s">
        <v>1573</v>
      </c>
      <c r="D1040" s="7" t="s">
        <v>1581</v>
      </c>
      <c r="E1040" s="10">
        <v>2010</v>
      </c>
      <c r="F1040" s="9">
        <v>2</v>
      </c>
      <c r="G1040" s="8">
        <v>15.9</v>
      </c>
      <c r="I1040" s="24"/>
      <c r="J1040" s="24"/>
    </row>
    <row r="1041" spans="1:10" ht="12.75" customHeight="1">
      <c r="A1041" t="s">
        <v>2158</v>
      </c>
      <c r="B1041" t="s">
        <v>710</v>
      </c>
      <c r="C1041" s="7" t="s">
        <v>1573</v>
      </c>
      <c r="D1041" s="7" t="s">
        <v>1581</v>
      </c>
      <c r="E1041" s="10">
        <v>2010</v>
      </c>
      <c r="F1041" s="9">
        <v>2</v>
      </c>
      <c r="G1041" s="8">
        <v>16.12</v>
      </c>
      <c r="I1041" s="24"/>
      <c r="J1041" s="24"/>
    </row>
    <row r="1042" spans="1:10" ht="12.75">
      <c r="A1042" t="s">
        <v>2158</v>
      </c>
      <c r="B1042" t="s">
        <v>725</v>
      </c>
      <c r="C1042" s="7" t="s">
        <v>1573</v>
      </c>
      <c r="D1042" s="7" t="s">
        <v>1581</v>
      </c>
      <c r="E1042" s="10">
        <v>2010</v>
      </c>
      <c r="F1042" s="9">
        <v>2</v>
      </c>
      <c r="G1042" s="8">
        <v>16.12</v>
      </c>
      <c r="I1042" s="24"/>
      <c r="J1042" s="24"/>
    </row>
    <row r="1043" spans="1:10" ht="12.75" customHeight="1">
      <c r="A1043" t="s">
        <v>2158</v>
      </c>
      <c r="B1043" t="s">
        <v>726</v>
      </c>
      <c r="C1043" s="7" t="s">
        <v>1573</v>
      </c>
      <c r="D1043" s="7" t="s">
        <v>1581</v>
      </c>
      <c r="E1043" s="10">
        <v>2010</v>
      </c>
      <c r="F1043" s="9">
        <v>2</v>
      </c>
      <c r="G1043" s="8">
        <v>16.12</v>
      </c>
      <c r="I1043" s="24"/>
      <c r="J1043" s="24"/>
    </row>
    <row r="1044" spans="1:10" ht="12.75">
      <c r="A1044" t="s">
        <v>2158</v>
      </c>
      <c r="B1044" t="s">
        <v>743</v>
      </c>
      <c r="C1044" s="7" t="s">
        <v>1573</v>
      </c>
      <c r="D1044" s="7" t="s">
        <v>1581</v>
      </c>
      <c r="E1044" s="10">
        <v>2010</v>
      </c>
      <c r="F1044" s="9">
        <v>2</v>
      </c>
      <c r="G1044" s="8">
        <v>16.12</v>
      </c>
      <c r="I1044" s="24"/>
      <c r="J1044" s="24"/>
    </row>
    <row r="1045" spans="1:10" ht="12.75" customHeight="1">
      <c r="A1045" t="s">
        <v>2158</v>
      </c>
      <c r="B1045" t="s">
        <v>718</v>
      </c>
      <c r="C1045" s="7" t="s">
        <v>1573</v>
      </c>
      <c r="D1045" s="7" t="s">
        <v>1581</v>
      </c>
      <c r="E1045" s="10">
        <v>2010</v>
      </c>
      <c r="F1045" s="9">
        <v>2</v>
      </c>
      <c r="G1045" s="8">
        <v>27.95</v>
      </c>
      <c r="I1045" s="24"/>
      <c r="J1045" s="24"/>
    </row>
    <row r="1046" spans="1:10" ht="12.75">
      <c r="A1046" t="s">
        <v>2158</v>
      </c>
      <c r="B1046" t="s">
        <v>721</v>
      </c>
      <c r="C1046" s="7" t="s">
        <v>1573</v>
      </c>
      <c r="D1046" s="7" t="s">
        <v>1581</v>
      </c>
      <c r="E1046" s="10">
        <v>2010</v>
      </c>
      <c r="F1046" s="9">
        <v>2</v>
      </c>
      <c r="G1046" s="8">
        <v>785.5</v>
      </c>
      <c r="I1046" s="24"/>
      <c r="J1046" s="24"/>
    </row>
    <row r="1047" spans="1:10" ht="12.75" customHeight="1">
      <c r="A1047" t="s">
        <v>2158</v>
      </c>
      <c r="B1047" t="s">
        <v>717</v>
      </c>
      <c r="C1047" s="7" t="s">
        <v>1573</v>
      </c>
      <c r="D1047" s="7" t="s">
        <v>1581</v>
      </c>
      <c r="E1047" s="10">
        <v>2010</v>
      </c>
      <c r="F1047" s="9">
        <v>2</v>
      </c>
      <c r="G1047" s="8">
        <v>843.4</v>
      </c>
      <c r="I1047" s="24"/>
      <c r="J1047" s="24"/>
    </row>
    <row r="1048" spans="1:10" ht="12.75">
      <c r="A1048" t="s">
        <v>2158</v>
      </c>
      <c r="B1048" t="s">
        <v>77</v>
      </c>
      <c r="C1048" s="7" t="s">
        <v>1573</v>
      </c>
      <c r="D1048" s="7" t="s">
        <v>1581</v>
      </c>
      <c r="E1048" s="10">
        <v>2011</v>
      </c>
      <c r="F1048" s="9">
        <v>2</v>
      </c>
      <c r="G1048" s="8">
        <v>15.44</v>
      </c>
      <c r="I1048" s="24"/>
      <c r="J1048" s="24"/>
    </row>
    <row r="1049" spans="1:10" ht="12.75" customHeight="1">
      <c r="A1049" t="s">
        <v>2158</v>
      </c>
      <c r="B1049" t="s">
        <v>82</v>
      </c>
      <c r="C1049" s="7" t="s">
        <v>1573</v>
      </c>
      <c r="D1049" s="7" t="s">
        <v>1581</v>
      </c>
      <c r="E1049" s="10">
        <v>2011</v>
      </c>
      <c r="F1049" s="9">
        <v>2</v>
      </c>
      <c r="G1049" s="8">
        <v>15.9</v>
      </c>
      <c r="I1049" s="24"/>
      <c r="J1049" s="24"/>
    </row>
    <row r="1050" spans="1:10" ht="12.75">
      <c r="A1050" t="s">
        <v>2158</v>
      </c>
      <c r="B1050" t="s">
        <v>64</v>
      </c>
      <c r="C1050" s="7" t="s">
        <v>1573</v>
      </c>
      <c r="D1050" s="7" t="s">
        <v>1581</v>
      </c>
      <c r="E1050" s="10">
        <v>2011</v>
      </c>
      <c r="F1050" s="9">
        <v>2</v>
      </c>
      <c r="G1050" s="8">
        <v>16.12</v>
      </c>
      <c r="I1050" s="24"/>
      <c r="J1050" s="24"/>
    </row>
    <row r="1051" spans="1:10" ht="12.75" customHeight="1">
      <c r="A1051" t="s">
        <v>2158</v>
      </c>
      <c r="B1051" t="s">
        <v>78</v>
      </c>
      <c r="C1051" s="7" t="s">
        <v>1573</v>
      </c>
      <c r="D1051" s="7" t="s">
        <v>1581</v>
      </c>
      <c r="E1051" s="10">
        <v>2011</v>
      </c>
      <c r="F1051" s="9">
        <v>2</v>
      </c>
      <c r="G1051" s="8">
        <v>16.12</v>
      </c>
      <c r="I1051" s="24"/>
      <c r="J1051" s="24"/>
    </row>
    <row r="1052" spans="1:10" ht="12.75">
      <c r="A1052" t="s">
        <v>2158</v>
      </c>
      <c r="B1052" t="s">
        <v>87</v>
      </c>
      <c r="C1052" s="7" t="s">
        <v>1573</v>
      </c>
      <c r="D1052" s="7" t="s">
        <v>1581</v>
      </c>
      <c r="E1052" s="10">
        <v>2011</v>
      </c>
      <c r="F1052" s="9">
        <v>2</v>
      </c>
      <c r="G1052" s="8">
        <v>16.12</v>
      </c>
      <c r="I1052" s="24"/>
      <c r="J1052" s="24"/>
    </row>
    <row r="1053" spans="1:10" ht="12.75" customHeight="1">
      <c r="A1053" t="s">
        <v>2158</v>
      </c>
      <c r="B1053" t="s">
        <v>88</v>
      </c>
      <c r="C1053" s="7" t="s">
        <v>1573</v>
      </c>
      <c r="D1053" s="7" t="s">
        <v>1581</v>
      </c>
      <c r="E1053" s="10">
        <v>2011</v>
      </c>
      <c r="F1053" s="9">
        <v>2</v>
      </c>
      <c r="G1053" s="8">
        <v>16.12</v>
      </c>
      <c r="I1053" s="24"/>
      <c r="J1053" s="24"/>
    </row>
    <row r="1054" spans="1:10" ht="12.75">
      <c r="A1054" t="s">
        <v>2158</v>
      </c>
      <c r="B1054" t="s">
        <v>91</v>
      </c>
      <c r="C1054" s="7" t="s">
        <v>1573</v>
      </c>
      <c r="D1054" s="7" t="s">
        <v>1581</v>
      </c>
      <c r="E1054" s="10">
        <v>2011</v>
      </c>
      <c r="F1054" s="9">
        <v>2</v>
      </c>
      <c r="G1054" s="8">
        <v>47.89</v>
      </c>
      <c r="I1054" s="24"/>
      <c r="J1054" s="24"/>
    </row>
    <row r="1055" spans="1:10" ht="12.75" customHeight="1">
      <c r="A1055" t="s">
        <v>2158</v>
      </c>
      <c r="B1055" t="s">
        <v>90</v>
      </c>
      <c r="C1055" s="7" t="s">
        <v>1573</v>
      </c>
      <c r="D1055" s="7" t="s">
        <v>1581</v>
      </c>
      <c r="E1055" s="10">
        <v>2011</v>
      </c>
      <c r="F1055" s="9">
        <v>2</v>
      </c>
      <c r="G1055" s="8">
        <v>561.63</v>
      </c>
      <c r="I1055" s="24"/>
      <c r="J1055" s="24"/>
    </row>
    <row r="1056" spans="1:10" ht="12.75" customHeight="1">
      <c r="A1056" t="s">
        <v>2158</v>
      </c>
      <c r="B1056" t="s">
        <v>73</v>
      </c>
      <c r="C1056" s="7" t="s">
        <v>1573</v>
      </c>
      <c r="D1056" s="7" t="s">
        <v>1581</v>
      </c>
      <c r="E1056" s="10">
        <v>2011</v>
      </c>
      <c r="F1056" s="9">
        <v>2</v>
      </c>
      <c r="G1056" s="8">
        <v>785.8</v>
      </c>
      <c r="I1056" s="24"/>
      <c r="J1056" s="24"/>
    </row>
    <row r="1057" spans="1:10" ht="12.75">
      <c r="A1057" t="s">
        <v>2158</v>
      </c>
      <c r="B1057">
        <v>0</v>
      </c>
      <c r="C1057" s="7" t="s">
        <v>1573</v>
      </c>
      <c r="D1057" s="7" t="s">
        <v>1581</v>
      </c>
      <c r="E1057" s="10">
        <v>2009</v>
      </c>
      <c r="F1057" s="9">
        <v>3</v>
      </c>
      <c r="G1057" s="8">
        <v>13.03</v>
      </c>
      <c r="I1057" s="24"/>
      <c r="J1057" s="24"/>
    </row>
    <row r="1058" spans="1:10" ht="12.75" customHeight="1">
      <c r="A1058" t="s">
        <v>2158</v>
      </c>
      <c r="B1058">
        <v>0</v>
      </c>
      <c r="C1058" s="7" t="s">
        <v>1573</v>
      </c>
      <c r="D1058" s="7" t="s">
        <v>1581</v>
      </c>
      <c r="E1058" s="10">
        <v>2009</v>
      </c>
      <c r="F1058" s="9">
        <v>3</v>
      </c>
      <c r="G1058" s="8">
        <v>13.53</v>
      </c>
      <c r="I1058" s="24"/>
      <c r="J1058" s="24"/>
    </row>
    <row r="1059" spans="1:10" ht="12.75" customHeight="1">
      <c r="A1059" t="s">
        <v>2158</v>
      </c>
      <c r="B1059">
        <v>0</v>
      </c>
      <c r="C1059" s="7" t="s">
        <v>1573</v>
      </c>
      <c r="D1059" s="7" t="s">
        <v>1581</v>
      </c>
      <c r="E1059" s="10">
        <v>2009</v>
      </c>
      <c r="F1059" s="9">
        <v>3</v>
      </c>
      <c r="G1059" s="8">
        <v>13.53</v>
      </c>
      <c r="I1059" s="24"/>
      <c r="J1059" s="24"/>
    </row>
    <row r="1060" spans="1:10" ht="12.75">
      <c r="A1060" t="s">
        <v>2158</v>
      </c>
      <c r="B1060">
        <v>0</v>
      </c>
      <c r="C1060" s="7" t="s">
        <v>1573</v>
      </c>
      <c r="D1060" s="7" t="s">
        <v>1581</v>
      </c>
      <c r="E1060" s="10">
        <v>2009</v>
      </c>
      <c r="F1060" s="9">
        <v>3</v>
      </c>
      <c r="G1060" s="8">
        <v>13.53</v>
      </c>
      <c r="I1060" s="24"/>
      <c r="J1060" s="24"/>
    </row>
    <row r="1061" spans="1:10" ht="12.75" customHeight="1">
      <c r="A1061" t="s">
        <v>2158</v>
      </c>
      <c r="B1061" t="s">
        <v>1457</v>
      </c>
      <c r="C1061" s="7" t="s">
        <v>1573</v>
      </c>
      <c r="D1061" s="7" t="s">
        <v>1581</v>
      </c>
      <c r="E1061" s="10">
        <v>2009</v>
      </c>
      <c r="F1061" s="9">
        <v>3</v>
      </c>
      <c r="G1061" s="8">
        <v>15.47</v>
      </c>
      <c r="I1061" s="24"/>
      <c r="J1061" s="24"/>
    </row>
    <row r="1062" spans="1:10" ht="12.75">
      <c r="A1062" t="s">
        <v>2158</v>
      </c>
      <c r="B1062" t="s">
        <v>1467</v>
      </c>
      <c r="C1062" s="7" t="s">
        <v>1573</v>
      </c>
      <c r="D1062" s="7" t="s">
        <v>1581</v>
      </c>
      <c r="E1062" s="10">
        <v>2009</v>
      </c>
      <c r="F1062" s="9">
        <v>3</v>
      </c>
      <c r="G1062" s="8">
        <v>16.15</v>
      </c>
      <c r="I1062" s="24"/>
      <c r="J1062" s="24"/>
    </row>
    <row r="1063" spans="1:10" ht="12.75" customHeight="1">
      <c r="A1063" t="s">
        <v>2158</v>
      </c>
      <c r="B1063" t="s">
        <v>1477</v>
      </c>
      <c r="C1063" s="7" t="s">
        <v>1573</v>
      </c>
      <c r="D1063" s="7" t="s">
        <v>1581</v>
      </c>
      <c r="E1063" s="10">
        <v>2009</v>
      </c>
      <c r="F1063" s="9">
        <v>3</v>
      </c>
      <c r="G1063" s="8">
        <v>16.15</v>
      </c>
      <c r="I1063" s="24"/>
      <c r="J1063" s="24"/>
    </row>
    <row r="1064" spans="1:10" ht="12.75">
      <c r="A1064" t="s">
        <v>2158</v>
      </c>
      <c r="B1064" t="s">
        <v>1478</v>
      </c>
      <c r="C1064" s="7" t="s">
        <v>1573</v>
      </c>
      <c r="D1064" s="7" t="s">
        <v>1581</v>
      </c>
      <c r="E1064" s="10">
        <v>2009</v>
      </c>
      <c r="F1064" s="9">
        <v>3</v>
      </c>
      <c r="G1064" s="8">
        <v>16.15</v>
      </c>
      <c r="I1064" s="24"/>
      <c r="J1064" s="24"/>
    </row>
    <row r="1065" spans="1:10" ht="12.75" customHeight="1">
      <c r="A1065" t="s">
        <v>2158</v>
      </c>
      <c r="B1065">
        <v>0</v>
      </c>
      <c r="C1065" s="7" t="s">
        <v>1573</v>
      </c>
      <c r="D1065" s="7" t="s">
        <v>1581</v>
      </c>
      <c r="E1065" s="10">
        <v>2009</v>
      </c>
      <c r="F1065" s="9">
        <v>3</v>
      </c>
      <c r="G1065" s="8">
        <v>27.66</v>
      </c>
      <c r="I1065" s="24"/>
      <c r="J1065" s="24"/>
    </row>
    <row r="1066" spans="1:10" ht="12.75" customHeight="1">
      <c r="A1066" t="s">
        <v>2158</v>
      </c>
      <c r="B1066" t="s">
        <v>1456</v>
      </c>
      <c r="C1066" s="7" t="s">
        <v>1573</v>
      </c>
      <c r="D1066" s="7" t="s">
        <v>1581</v>
      </c>
      <c r="E1066" s="10">
        <v>2009</v>
      </c>
      <c r="F1066" s="9">
        <v>3</v>
      </c>
      <c r="G1066" s="8">
        <v>28.33</v>
      </c>
      <c r="I1066" s="24"/>
      <c r="J1066" s="24"/>
    </row>
    <row r="1067" spans="1:10" ht="12.75">
      <c r="A1067" t="s">
        <v>2158</v>
      </c>
      <c r="B1067" t="s">
        <v>1437</v>
      </c>
      <c r="C1067" s="7" t="s">
        <v>1573</v>
      </c>
      <c r="D1067" s="7" t="s">
        <v>1581</v>
      </c>
      <c r="E1067" s="10">
        <v>2009</v>
      </c>
      <c r="F1067" s="9">
        <v>3</v>
      </c>
      <c r="G1067" s="8">
        <v>774.63</v>
      </c>
      <c r="I1067" s="24"/>
      <c r="J1067" s="24"/>
    </row>
    <row r="1068" spans="1:10" ht="12.75" customHeight="1">
      <c r="A1068" t="s">
        <v>2158</v>
      </c>
      <c r="B1068" t="s">
        <v>1455</v>
      </c>
      <c r="C1068" s="7" t="s">
        <v>1573</v>
      </c>
      <c r="D1068" s="7" t="s">
        <v>1581</v>
      </c>
      <c r="E1068" s="10">
        <v>2009</v>
      </c>
      <c r="F1068" s="9">
        <v>3</v>
      </c>
      <c r="G1068" s="8">
        <v>843.95</v>
      </c>
      <c r="I1068" s="24"/>
      <c r="J1068" s="24"/>
    </row>
    <row r="1069" spans="1:10" ht="12.75">
      <c r="A1069" t="s">
        <v>2158</v>
      </c>
      <c r="B1069">
        <v>0</v>
      </c>
      <c r="C1069" s="7" t="s">
        <v>1573</v>
      </c>
      <c r="D1069" s="7" t="s">
        <v>1581</v>
      </c>
      <c r="E1069" s="10">
        <v>2009</v>
      </c>
      <c r="F1069" s="9">
        <v>3</v>
      </c>
      <c r="G1069" s="8">
        <v>867.33</v>
      </c>
      <c r="I1069" s="24"/>
      <c r="J1069" s="24"/>
    </row>
    <row r="1070" spans="1:10" ht="12.75" customHeight="1">
      <c r="A1070" t="s">
        <v>2158</v>
      </c>
      <c r="B1070" t="s">
        <v>781</v>
      </c>
      <c r="C1070" s="7" t="s">
        <v>1573</v>
      </c>
      <c r="D1070" s="7" t="s">
        <v>1581</v>
      </c>
      <c r="E1070" s="10">
        <v>2010</v>
      </c>
      <c r="F1070" s="9">
        <v>3</v>
      </c>
      <c r="G1070" s="8">
        <v>15.44</v>
      </c>
      <c r="I1070" s="24"/>
      <c r="J1070" s="24"/>
    </row>
    <row r="1071" spans="1:10" ht="12.75">
      <c r="A1071" t="s">
        <v>2158</v>
      </c>
      <c r="B1071" t="s">
        <v>760</v>
      </c>
      <c r="C1071" s="7" t="s">
        <v>1573</v>
      </c>
      <c r="D1071" s="7" t="s">
        <v>1581</v>
      </c>
      <c r="E1071" s="10">
        <v>2010</v>
      </c>
      <c r="F1071" s="9">
        <v>3</v>
      </c>
      <c r="G1071" s="8">
        <v>15.9</v>
      </c>
      <c r="I1071" s="24"/>
      <c r="J1071" s="24"/>
    </row>
    <row r="1072" spans="1:10" ht="12.75" customHeight="1">
      <c r="A1072" t="s">
        <v>2158</v>
      </c>
      <c r="B1072" t="s">
        <v>688</v>
      </c>
      <c r="C1072" s="7" t="s">
        <v>1573</v>
      </c>
      <c r="D1072" s="7" t="s">
        <v>1581</v>
      </c>
      <c r="E1072" s="10">
        <v>2010</v>
      </c>
      <c r="F1072" s="9">
        <v>3</v>
      </c>
      <c r="G1072" s="8">
        <v>16.12</v>
      </c>
      <c r="I1072" s="24"/>
      <c r="J1072" s="24"/>
    </row>
    <row r="1073" spans="1:10" ht="12.75">
      <c r="A1073" t="s">
        <v>2158</v>
      </c>
      <c r="B1073" t="s">
        <v>689</v>
      </c>
      <c r="C1073" s="7" t="s">
        <v>1573</v>
      </c>
      <c r="D1073" s="7" t="s">
        <v>1581</v>
      </c>
      <c r="E1073" s="10">
        <v>2010</v>
      </c>
      <c r="F1073" s="9">
        <v>3</v>
      </c>
      <c r="G1073" s="8">
        <v>16.12</v>
      </c>
      <c r="I1073" s="24"/>
      <c r="J1073" s="24"/>
    </row>
    <row r="1074" spans="1:10" ht="12.75" customHeight="1">
      <c r="A1074" t="s">
        <v>2158</v>
      </c>
      <c r="B1074" t="s">
        <v>690</v>
      </c>
      <c r="C1074" s="7" t="s">
        <v>1573</v>
      </c>
      <c r="D1074" s="7" t="s">
        <v>1581</v>
      </c>
      <c r="E1074" s="10">
        <v>2010</v>
      </c>
      <c r="F1074" s="9">
        <v>3</v>
      </c>
      <c r="G1074" s="8">
        <v>16.12</v>
      </c>
      <c r="I1074" s="24"/>
      <c r="J1074" s="24"/>
    </row>
    <row r="1075" spans="1:10" ht="12.75">
      <c r="A1075" t="s">
        <v>2158</v>
      </c>
      <c r="B1075" t="s">
        <v>770</v>
      </c>
      <c r="C1075" s="7" t="s">
        <v>1573</v>
      </c>
      <c r="D1075" s="7" t="s">
        <v>1581</v>
      </c>
      <c r="E1075" s="10">
        <v>2010</v>
      </c>
      <c r="F1075" s="9">
        <v>3</v>
      </c>
      <c r="G1075" s="8">
        <v>16.12</v>
      </c>
      <c r="I1075" s="24"/>
      <c r="J1075" s="24"/>
    </row>
    <row r="1076" spans="1:10" ht="12.75" customHeight="1">
      <c r="A1076" t="s">
        <v>2158</v>
      </c>
      <c r="B1076" t="s">
        <v>780</v>
      </c>
      <c r="C1076" s="7" t="s">
        <v>1573</v>
      </c>
      <c r="D1076" s="7" t="s">
        <v>1581</v>
      </c>
      <c r="E1076" s="10">
        <v>2010</v>
      </c>
      <c r="F1076" s="9">
        <v>3</v>
      </c>
      <c r="G1076" s="8">
        <v>27.07</v>
      </c>
      <c r="I1076" s="24"/>
      <c r="J1076" s="24"/>
    </row>
    <row r="1077" spans="1:10" ht="12.75" customHeight="1">
      <c r="A1077" t="s">
        <v>2158</v>
      </c>
      <c r="B1077" t="s">
        <v>779</v>
      </c>
      <c r="C1077" s="7" t="s">
        <v>1573</v>
      </c>
      <c r="D1077" s="7" t="s">
        <v>1581</v>
      </c>
      <c r="E1077" s="10">
        <v>2010</v>
      </c>
      <c r="F1077" s="9">
        <v>3</v>
      </c>
      <c r="G1077" s="8">
        <v>853.98</v>
      </c>
      <c r="I1077" s="24"/>
      <c r="J1077" s="24"/>
    </row>
    <row r="1078" spans="1:10" ht="12.75">
      <c r="A1078" t="s">
        <v>2158</v>
      </c>
      <c r="B1078" t="s">
        <v>61</v>
      </c>
      <c r="C1078" s="7" t="s">
        <v>1573</v>
      </c>
      <c r="D1078" s="7" t="s">
        <v>1581</v>
      </c>
      <c r="E1078" s="10">
        <v>2011</v>
      </c>
      <c r="F1078" s="9">
        <v>3</v>
      </c>
      <c r="G1078" s="8">
        <v>15.44</v>
      </c>
      <c r="I1078" s="24"/>
      <c r="J1078" s="24"/>
    </row>
    <row r="1079" spans="1:10" ht="12.75">
      <c r="A1079" t="s">
        <v>2158</v>
      </c>
      <c r="B1079" t="s">
        <v>98</v>
      </c>
      <c r="C1079" s="7" t="s">
        <v>1573</v>
      </c>
      <c r="D1079" s="7" t="s">
        <v>1581</v>
      </c>
      <c r="E1079" s="10">
        <v>2011</v>
      </c>
      <c r="F1079" s="9">
        <v>3</v>
      </c>
      <c r="G1079" s="8">
        <v>15.9</v>
      </c>
      <c r="I1079" s="24"/>
      <c r="J1079" s="24"/>
    </row>
    <row r="1080" spans="1:10" ht="12.75">
      <c r="A1080" t="s">
        <v>2158</v>
      </c>
      <c r="B1080" t="s">
        <v>69</v>
      </c>
      <c r="C1080" s="7" t="s">
        <v>1573</v>
      </c>
      <c r="D1080" s="7" t="s">
        <v>1581</v>
      </c>
      <c r="E1080" s="10">
        <v>2011</v>
      </c>
      <c r="F1080" s="9">
        <v>3</v>
      </c>
      <c r="G1080" s="8">
        <v>16.12</v>
      </c>
      <c r="I1080" s="24"/>
      <c r="J1080" s="24"/>
    </row>
    <row r="1081" spans="1:10" ht="12.75">
      <c r="A1081" t="s">
        <v>2158</v>
      </c>
      <c r="B1081" t="s">
        <v>85</v>
      </c>
      <c r="C1081" s="7" t="s">
        <v>1573</v>
      </c>
      <c r="D1081" s="7" t="s">
        <v>1581</v>
      </c>
      <c r="E1081" s="10">
        <v>2011</v>
      </c>
      <c r="F1081" s="9">
        <v>3</v>
      </c>
      <c r="G1081" s="8">
        <v>16.12</v>
      </c>
      <c r="I1081" s="24"/>
      <c r="J1081" s="24"/>
    </row>
    <row r="1082" spans="1:10" ht="12.75">
      <c r="A1082" t="s">
        <v>2158</v>
      </c>
      <c r="B1082" t="s">
        <v>86</v>
      </c>
      <c r="C1082" s="7" t="s">
        <v>1573</v>
      </c>
      <c r="D1082" s="7" t="s">
        <v>1581</v>
      </c>
      <c r="E1082" s="10">
        <v>2011</v>
      </c>
      <c r="F1082" s="9">
        <v>3</v>
      </c>
      <c r="G1082" s="8">
        <v>16.12</v>
      </c>
      <c r="I1082" s="24"/>
      <c r="J1082" s="24"/>
    </row>
    <row r="1083" spans="1:10" ht="12.75">
      <c r="A1083" t="s">
        <v>2158</v>
      </c>
      <c r="B1083" t="s">
        <v>83</v>
      </c>
      <c r="C1083" s="7" t="s">
        <v>1573</v>
      </c>
      <c r="D1083" s="7" t="s">
        <v>1581</v>
      </c>
      <c r="E1083" s="10">
        <v>2011</v>
      </c>
      <c r="F1083" s="9">
        <v>3</v>
      </c>
      <c r="G1083" s="8">
        <v>16.93</v>
      </c>
      <c r="I1083" s="24"/>
      <c r="J1083" s="24"/>
    </row>
    <row r="1084" spans="1:10" ht="12.75" customHeight="1">
      <c r="A1084" t="s">
        <v>2158</v>
      </c>
      <c r="B1084" t="s">
        <v>60</v>
      </c>
      <c r="C1084" s="7" t="s">
        <v>1573</v>
      </c>
      <c r="D1084" s="7" t="s">
        <v>1581</v>
      </c>
      <c r="E1084" s="10">
        <v>2011</v>
      </c>
      <c r="F1084" s="9">
        <v>3</v>
      </c>
      <c r="G1084" s="8">
        <v>45.07</v>
      </c>
      <c r="I1084" s="24"/>
      <c r="J1084" s="24"/>
    </row>
    <row r="1085" spans="1:10" ht="12.75">
      <c r="A1085" t="s">
        <v>2158</v>
      </c>
      <c r="B1085" t="s">
        <v>93</v>
      </c>
      <c r="C1085" s="7" t="s">
        <v>1573</v>
      </c>
      <c r="D1085" s="7" t="s">
        <v>1581</v>
      </c>
      <c r="E1085" s="10">
        <v>2011</v>
      </c>
      <c r="F1085" s="9">
        <v>3</v>
      </c>
      <c r="G1085" s="8">
        <v>583.83</v>
      </c>
      <c r="I1085" s="24"/>
      <c r="J1085" s="24"/>
    </row>
    <row r="1086" spans="1:13" ht="12.75">
      <c r="A1086" t="s">
        <v>2158</v>
      </c>
      <c r="B1086" t="s">
        <v>74</v>
      </c>
      <c r="C1086" s="7" t="s">
        <v>1573</v>
      </c>
      <c r="D1086" s="7" t="s">
        <v>1581</v>
      </c>
      <c r="E1086" s="10">
        <v>2011</v>
      </c>
      <c r="F1086" s="9">
        <v>3</v>
      </c>
      <c r="G1086" s="8">
        <v>785.8</v>
      </c>
      <c r="I1086" s="24">
        <f>SUM(G1010:G1086)</f>
        <v>14673.89</v>
      </c>
      <c r="J1086" s="24">
        <f>+I1086/3</f>
        <v>4891.296666666666</v>
      </c>
      <c r="K1086" t="s">
        <v>2169</v>
      </c>
      <c r="L1086" t="s">
        <v>2158</v>
      </c>
      <c r="M1086" s="7" t="s">
        <v>1573</v>
      </c>
    </row>
    <row r="1087" spans="1:10" ht="12.75">
      <c r="A1087" t="s">
        <v>2158</v>
      </c>
      <c r="B1087" t="s">
        <v>1499</v>
      </c>
      <c r="C1087" s="7" t="s">
        <v>1573</v>
      </c>
      <c r="D1087" s="7" t="s">
        <v>1581</v>
      </c>
      <c r="E1087" s="10">
        <v>2009</v>
      </c>
      <c r="F1087" s="9">
        <v>4</v>
      </c>
      <c r="G1087" s="8">
        <v>15.47</v>
      </c>
      <c r="I1087" s="24"/>
      <c r="J1087" s="24"/>
    </row>
    <row r="1088" spans="1:10" ht="12.75" customHeight="1">
      <c r="A1088" t="s">
        <v>2158</v>
      </c>
      <c r="B1088" t="s">
        <v>1473</v>
      </c>
      <c r="C1088" s="7" t="s">
        <v>1573</v>
      </c>
      <c r="D1088" s="7" t="s">
        <v>1581</v>
      </c>
      <c r="E1088" s="10">
        <v>2009</v>
      </c>
      <c r="F1088" s="9">
        <v>4</v>
      </c>
      <c r="G1088" s="8">
        <v>16.15</v>
      </c>
      <c r="I1088" s="24"/>
      <c r="J1088" s="24"/>
    </row>
    <row r="1089" spans="1:10" ht="12.75">
      <c r="A1089" t="s">
        <v>2158</v>
      </c>
      <c r="B1089" t="s">
        <v>1487</v>
      </c>
      <c r="C1089" s="7" t="s">
        <v>1573</v>
      </c>
      <c r="D1089" s="7" t="s">
        <v>1581</v>
      </c>
      <c r="E1089" s="10">
        <v>2009</v>
      </c>
      <c r="F1089" s="9">
        <v>4</v>
      </c>
      <c r="G1089" s="8">
        <v>16.15</v>
      </c>
      <c r="I1089" s="24"/>
      <c r="J1089" s="24"/>
    </row>
    <row r="1090" spans="1:10" ht="12.75">
      <c r="A1090" t="s">
        <v>2158</v>
      </c>
      <c r="B1090" t="s">
        <v>1489</v>
      </c>
      <c r="C1090" s="7" t="s">
        <v>1573</v>
      </c>
      <c r="D1090" s="7" t="s">
        <v>1581</v>
      </c>
      <c r="E1090" s="10">
        <v>2009</v>
      </c>
      <c r="F1090" s="9">
        <v>4</v>
      </c>
      <c r="G1090" s="8">
        <v>16.15</v>
      </c>
      <c r="I1090" s="24"/>
      <c r="J1090" s="24"/>
    </row>
    <row r="1091" spans="1:10" ht="12.75">
      <c r="A1091" t="s">
        <v>2158</v>
      </c>
      <c r="B1091" t="s">
        <v>1498</v>
      </c>
      <c r="C1091" s="7" t="s">
        <v>1573</v>
      </c>
      <c r="D1091" s="7" t="s">
        <v>1581</v>
      </c>
      <c r="E1091" s="10">
        <v>2009</v>
      </c>
      <c r="F1091" s="9">
        <v>4</v>
      </c>
      <c r="G1091" s="8">
        <v>32.04</v>
      </c>
      <c r="I1091" s="24"/>
      <c r="J1091" s="24"/>
    </row>
    <row r="1092" spans="1:10" ht="12.75" customHeight="1">
      <c r="A1092" t="s">
        <v>2158</v>
      </c>
      <c r="B1092" t="s">
        <v>1488</v>
      </c>
      <c r="C1092" s="7" t="s">
        <v>1573</v>
      </c>
      <c r="D1092" s="7" t="s">
        <v>1581</v>
      </c>
      <c r="E1092" s="10">
        <v>2009</v>
      </c>
      <c r="F1092" s="9">
        <v>4</v>
      </c>
      <c r="G1092" s="8">
        <v>32.3</v>
      </c>
      <c r="I1092" s="24"/>
      <c r="J1092" s="24"/>
    </row>
    <row r="1093" spans="1:10" ht="12.75">
      <c r="A1093" t="s">
        <v>2158</v>
      </c>
      <c r="B1093" t="s">
        <v>1466</v>
      </c>
      <c r="C1093" s="7" t="s">
        <v>1573</v>
      </c>
      <c r="D1093" s="7" t="s">
        <v>1581</v>
      </c>
      <c r="E1093" s="10">
        <v>2009</v>
      </c>
      <c r="F1093" s="9">
        <v>4</v>
      </c>
      <c r="G1093" s="8">
        <v>45.37</v>
      </c>
      <c r="I1093" s="24"/>
      <c r="J1093" s="24"/>
    </row>
    <row r="1094" spans="1:10" ht="12.75">
      <c r="A1094" t="s">
        <v>2158</v>
      </c>
      <c r="B1094" t="s">
        <v>1497</v>
      </c>
      <c r="C1094" s="7" t="s">
        <v>1573</v>
      </c>
      <c r="D1094" s="7" t="s">
        <v>1581</v>
      </c>
      <c r="E1094" s="10">
        <v>2009</v>
      </c>
      <c r="F1094" s="9">
        <v>4</v>
      </c>
      <c r="G1094" s="8">
        <v>922.48</v>
      </c>
      <c r="I1094" s="24"/>
      <c r="J1094" s="24"/>
    </row>
    <row r="1095" spans="1:10" ht="12.75">
      <c r="A1095" t="s">
        <v>2158</v>
      </c>
      <c r="B1095" t="s">
        <v>1506</v>
      </c>
      <c r="C1095" s="7" t="s">
        <v>1573</v>
      </c>
      <c r="D1095" s="7" t="s">
        <v>1581</v>
      </c>
      <c r="E1095" s="10">
        <v>2009</v>
      </c>
      <c r="F1095" s="9">
        <v>4</v>
      </c>
      <c r="G1095" s="8">
        <v>1419.48</v>
      </c>
      <c r="I1095" s="24"/>
      <c r="J1095" s="24"/>
    </row>
    <row r="1096" spans="1:10" ht="12.75" customHeight="1">
      <c r="A1096" t="s">
        <v>2158</v>
      </c>
      <c r="B1096" t="s">
        <v>707</v>
      </c>
      <c r="C1096" s="7" t="s">
        <v>1573</v>
      </c>
      <c r="D1096" s="7" t="s">
        <v>1581</v>
      </c>
      <c r="E1096" s="10">
        <v>2010</v>
      </c>
      <c r="F1096" s="9">
        <v>4</v>
      </c>
      <c r="G1096" s="8">
        <v>15.44</v>
      </c>
      <c r="I1096" s="24"/>
      <c r="J1096" s="24"/>
    </row>
    <row r="1097" spans="1:10" ht="12.75">
      <c r="A1097" t="s">
        <v>2158</v>
      </c>
      <c r="B1097" t="s">
        <v>716</v>
      </c>
      <c r="C1097" s="7" t="s">
        <v>1573</v>
      </c>
      <c r="D1097" s="7" t="s">
        <v>1581</v>
      </c>
      <c r="E1097" s="10">
        <v>2010</v>
      </c>
      <c r="F1097" s="9">
        <v>4</v>
      </c>
      <c r="G1097" s="8">
        <v>15.9</v>
      </c>
      <c r="I1097" s="24"/>
      <c r="J1097" s="24"/>
    </row>
    <row r="1098" spans="1:10" ht="12.75">
      <c r="A1098" t="s">
        <v>2158</v>
      </c>
      <c r="B1098" t="s">
        <v>715</v>
      </c>
      <c r="C1098" s="7" t="s">
        <v>1573</v>
      </c>
      <c r="D1098" s="7" t="s">
        <v>1581</v>
      </c>
      <c r="E1098" s="10">
        <v>2010</v>
      </c>
      <c r="F1098" s="9">
        <v>4</v>
      </c>
      <c r="G1098" s="8">
        <v>16.12</v>
      </c>
      <c r="I1098" s="24"/>
      <c r="J1098" s="24"/>
    </row>
    <row r="1099" spans="1:10" ht="12.75">
      <c r="A1099" t="s">
        <v>2158</v>
      </c>
      <c r="B1099" t="s">
        <v>728</v>
      </c>
      <c r="C1099" s="7" t="s">
        <v>1573</v>
      </c>
      <c r="D1099" s="7" t="s">
        <v>1581</v>
      </c>
      <c r="E1099" s="10">
        <v>2010</v>
      </c>
      <c r="F1099" s="9">
        <v>4</v>
      </c>
      <c r="G1099" s="8">
        <v>16.12</v>
      </c>
      <c r="I1099" s="24"/>
      <c r="J1099" s="24"/>
    </row>
    <row r="1100" spans="1:10" ht="12.75" customHeight="1">
      <c r="A1100" t="s">
        <v>2158</v>
      </c>
      <c r="B1100" t="s">
        <v>729</v>
      </c>
      <c r="C1100" s="7" t="s">
        <v>1573</v>
      </c>
      <c r="D1100" s="7" t="s">
        <v>1581</v>
      </c>
      <c r="E1100" s="10">
        <v>2010</v>
      </c>
      <c r="F1100" s="9">
        <v>4</v>
      </c>
      <c r="G1100" s="8">
        <v>16.12</v>
      </c>
      <c r="I1100" s="24"/>
      <c r="J1100" s="24"/>
    </row>
    <row r="1101" spans="1:10" ht="12.75">
      <c r="A1101" t="s">
        <v>2158</v>
      </c>
      <c r="B1101" t="s">
        <v>727</v>
      </c>
      <c r="C1101" s="7" t="s">
        <v>1573</v>
      </c>
      <c r="D1101" s="7" t="s">
        <v>1581</v>
      </c>
      <c r="E1101" s="10">
        <v>2010</v>
      </c>
      <c r="F1101" s="9">
        <v>4</v>
      </c>
      <c r="G1101" s="8">
        <v>29.65</v>
      </c>
      <c r="I1101" s="24"/>
      <c r="J1101" s="24"/>
    </row>
    <row r="1102" spans="1:10" ht="12.75">
      <c r="A1102" t="s">
        <v>2158</v>
      </c>
      <c r="B1102" t="s">
        <v>706</v>
      </c>
      <c r="C1102" s="7" t="s">
        <v>1573</v>
      </c>
      <c r="D1102" s="7" t="s">
        <v>1581</v>
      </c>
      <c r="E1102" s="10">
        <v>2010</v>
      </c>
      <c r="F1102" s="9">
        <v>4</v>
      </c>
      <c r="G1102" s="8">
        <v>29.72</v>
      </c>
      <c r="I1102" s="24"/>
      <c r="J1102" s="24"/>
    </row>
    <row r="1103" spans="1:10" ht="12.75">
      <c r="A1103" t="s">
        <v>2158</v>
      </c>
      <c r="B1103" t="s">
        <v>764</v>
      </c>
      <c r="C1103" s="7" t="s">
        <v>1573</v>
      </c>
      <c r="D1103" s="7" t="s">
        <v>1581</v>
      </c>
      <c r="E1103" s="10">
        <v>2010</v>
      </c>
      <c r="F1103" s="9">
        <v>4</v>
      </c>
      <c r="G1103" s="8">
        <v>649.72</v>
      </c>
      <c r="I1103" s="24"/>
      <c r="J1103" s="24"/>
    </row>
    <row r="1104" spans="1:10" ht="12.75" customHeight="1">
      <c r="A1104" t="s">
        <v>2158</v>
      </c>
      <c r="B1104" t="s">
        <v>704</v>
      </c>
      <c r="C1104" s="7" t="s">
        <v>1573</v>
      </c>
      <c r="D1104" s="7" t="s">
        <v>1581</v>
      </c>
      <c r="E1104" s="10">
        <v>2010</v>
      </c>
      <c r="F1104" s="9">
        <v>4</v>
      </c>
      <c r="G1104" s="8">
        <v>906.12</v>
      </c>
      <c r="I1104" s="24"/>
      <c r="J1104" s="24"/>
    </row>
    <row r="1105" spans="1:10" ht="12.75">
      <c r="A1105" t="s">
        <v>2158</v>
      </c>
      <c r="B1105" t="s">
        <v>76</v>
      </c>
      <c r="C1105" s="7" t="s">
        <v>1573</v>
      </c>
      <c r="D1105" s="7" t="s">
        <v>1581</v>
      </c>
      <c r="E1105" s="10">
        <v>2011</v>
      </c>
      <c r="F1105" s="9">
        <v>4</v>
      </c>
      <c r="G1105" s="8">
        <v>15.44</v>
      </c>
      <c r="I1105" s="24"/>
      <c r="J1105" s="24"/>
    </row>
    <row r="1106" spans="1:10" ht="12.75">
      <c r="A1106" t="s">
        <v>2158</v>
      </c>
      <c r="B1106" t="s">
        <v>81</v>
      </c>
      <c r="C1106" s="7" t="s">
        <v>1573</v>
      </c>
      <c r="D1106" s="7" t="s">
        <v>1581</v>
      </c>
      <c r="E1106" s="10">
        <v>2011</v>
      </c>
      <c r="F1106" s="9">
        <v>4</v>
      </c>
      <c r="G1106" s="8">
        <v>15.9</v>
      </c>
      <c r="I1106" s="24"/>
      <c r="J1106" s="24"/>
    </row>
    <row r="1107" spans="1:10" ht="12.75">
      <c r="A1107" t="s">
        <v>2158</v>
      </c>
      <c r="B1107" t="s">
        <v>62</v>
      </c>
      <c r="C1107" s="7" t="s">
        <v>1573</v>
      </c>
      <c r="D1107" s="7" t="s">
        <v>1581</v>
      </c>
      <c r="E1107" s="10">
        <v>2011</v>
      </c>
      <c r="F1107" s="9">
        <v>4</v>
      </c>
      <c r="G1107" s="8">
        <v>16.12</v>
      </c>
      <c r="I1107" s="24"/>
      <c r="J1107" s="24"/>
    </row>
    <row r="1108" spans="1:10" ht="12.75" customHeight="1">
      <c r="A1108" t="s">
        <v>2158</v>
      </c>
      <c r="B1108" t="s">
        <v>67</v>
      </c>
      <c r="C1108" s="7" t="s">
        <v>1573</v>
      </c>
      <c r="D1108" s="7" t="s">
        <v>1581</v>
      </c>
      <c r="E1108" s="10">
        <v>2011</v>
      </c>
      <c r="F1108" s="9">
        <v>4</v>
      </c>
      <c r="G1108" s="8">
        <v>16.12</v>
      </c>
      <c r="I1108" s="24"/>
      <c r="J1108" s="24"/>
    </row>
    <row r="1109" spans="1:10" ht="12.75">
      <c r="A1109" t="s">
        <v>2158</v>
      </c>
      <c r="B1109" t="s">
        <v>68</v>
      </c>
      <c r="C1109" s="7" t="s">
        <v>1573</v>
      </c>
      <c r="D1109" s="7" t="s">
        <v>1581</v>
      </c>
      <c r="E1109" s="10">
        <v>2011</v>
      </c>
      <c r="F1109" s="9">
        <v>4</v>
      </c>
      <c r="G1109" s="8">
        <v>16.12</v>
      </c>
      <c r="I1109" s="24"/>
      <c r="J1109" s="24"/>
    </row>
    <row r="1110" spans="1:10" ht="12.75">
      <c r="A1110" t="s">
        <v>2158</v>
      </c>
      <c r="B1110" t="s">
        <v>65</v>
      </c>
      <c r="C1110" s="7" t="s">
        <v>1573</v>
      </c>
      <c r="D1110" s="7" t="s">
        <v>1581</v>
      </c>
      <c r="E1110" s="10">
        <v>2011</v>
      </c>
      <c r="F1110" s="9">
        <v>4</v>
      </c>
      <c r="G1110" s="8">
        <v>30.46</v>
      </c>
      <c r="I1110" s="24"/>
      <c r="J1110" s="24"/>
    </row>
    <row r="1111" spans="1:10" ht="12.75">
      <c r="A1111" t="s">
        <v>2158</v>
      </c>
      <c r="B1111" t="s">
        <v>75</v>
      </c>
      <c r="C1111" s="7" t="s">
        <v>1573</v>
      </c>
      <c r="D1111" s="7" t="s">
        <v>1581</v>
      </c>
      <c r="E1111" s="10">
        <v>2011</v>
      </c>
      <c r="F1111" s="9">
        <v>4</v>
      </c>
      <c r="G1111" s="8">
        <v>45.25</v>
      </c>
      <c r="I1111" s="24"/>
      <c r="J1111" s="24"/>
    </row>
    <row r="1112" spans="1:10" ht="12.75" customHeight="1">
      <c r="A1112" t="s">
        <v>2158</v>
      </c>
      <c r="B1112" t="s">
        <v>59</v>
      </c>
      <c r="C1112" s="7" t="s">
        <v>1573</v>
      </c>
      <c r="D1112" s="7" t="s">
        <v>1581</v>
      </c>
      <c r="E1112" s="10">
        <v>2011</v>
      </c>
      <c r="F1112" s="9">
        <v>4</v>
      </c>
      <c r="G1112" s="8">
        <v>785.8</v>
      </c>
      <c r="I1112" s="24"/>
      <c r="J1112" s="24"/>
    </row>
    <row r="1113" spans="1:10" ht="12.75">
      <c r="A1113" t="s">
        <v>2158</v>
      </c>
      <c r="B1113" t="s">
        <v>92</v>
      </c>
      <c r="C1113" s="7" t="s">
        <v>1573</v>
      </c>
      <c r="D1113" s="7" t="s">
        <v>1581</v>
      </c>
      <c r="E1113" s="10">
        <v>2011</v>
      </c>
      <c r="F1113" s="9">
        <v>4</v>
      </c>
      <c r="G1113" s="8">
        <v>818.17</v>
      </c>
      <c r="I1113" s="24"/>
      <c r="J1113" s="24"/>
    </row>
    <row r="1114" spans="1:10" ht="12.75">
      <c r="A1114" t="s">
        <v>2158</v>
      </c>
      <c r="B1114" t="s">
        <v>1461</v>
      </c>
      <c r="C1114" s="7" t="s">
        <v>1573</v>
      </c>
      <c r="D1114" s="7" t="s">
        <v>1581</v>
      </c>
      <c r="E1114" s="10">
        <v>2009</v>
      </c>
      <c r="F1114" s="9">
        <v>5</v>
      </c>
      <c r="G1114" s="8">
        <v>15.47</v>
      </c>
      <c r="I1114" s="24"/>
      <c r="J1114" s="24"/>
    </row>
    <row r="1115" spans="1:10" ht="12.75">
      <c r="A1115" t="s">
        <v>2158</v>
      </c>
      <c r="B1115" t="s">
        <v>1486</v>
      </c>
      <c r="C1115" s="7" t="s">
        <v>1573</v>
      </c>
      <c r="D1115" s="7" t="s">
        <v>1581</v>
      </c>
      <c r="E1115" s="10">
        <v>2009</v>
      </c>
      <c r="F1115" s="9">
        <v>5</v>
      </c>
      <c r="G1115" s="8">
        <v>15.92</v>
      </c>
      <c r="I1115" s="24"/>
      <c r="J1115" s="24"/>
    </row>
    <row r="1116" spans="1:10" ht="12.75">
      <c r="A1116" t="s">
        <v>2158</v>
      </c>
      <c r="B1116" t="s">
        <v>1474</v>
      </c>
      <c r="C1116" s="7" t="s">
        <v>1573</v>
      </c>
      <c r="D1116" s="7" t="s">
        <v>1581</v>
      </c>
      <c r="E1116" s="10">
        <v>2009</v>
      </c>
      <c r="F1116" s="9">
        <v>5</v>
      </c>
      <c r="G1116" s="8">
        <v>16.15</v>
      </c>
      <c r="I1116" s="24"/>
      <c r="J1116" s="24"/>
    </row>
    <row r="1117" spans="1:10" ht="12.75" customHeight="1">
      <c r="A1117" t="s">
        <v>2158</v>
      </c>
      <c r="B1117" t="s">
        <v>1476</v>
      </c>
      <c r="C1117" s="7" t="s">
        <v>1573</v>
      </c>
      <c r="D1117" s="7" t="s">
        <v>1581</v>
      </c>
      <c r="E1117" s="10">
        <v>2009</v>
      </c>
      <c r="F1117" s="9">
        <v>5</v>
      </c>
      <c r="G1117" s="8">
        <v>16.15</v>
      </c>
      <c r="I1117" s="24"/>
      <c r="J1117" s="24"/>
    </row>
    <row r="1118" spans="1:10" ht="12.75">
      <c r="A1118" t="s">
        <v>2158</v>
      </c>
      <c r="B1118" t="s">
        <v>1518</v>
      </c>
      <c r="C1118" s="7" t="s">
        <v>1573</v>
      </c>
      <c r="D1118" s="7" t="s">
        <v>1581</v>
      </c>
      <c r="E1118" s="10">
        <v>2009</v>
      </c>
      <c r="F1118" s="9">
        <v>5</v>
      </c>
      <c r="G1118" s="8">
        <v>16.15</v>
      </c>
      <c r="I1118" s="24"/>
      <c r="J1118" s="24"/>
    </row>
    <row r="1119" spans="1:10" ht="12.75">
      <c r="A1119" t="s">
        <v>2158</v>
      </c>
      <c r="B1119" t="s">
        <v>1460</v>
      </c>
      <c r="C1119" s="7" t="s">
        <v>1573</v>
      </c>
      <c r="D1119" s="7" t="s">
        <v>1581</v>
      </c>
      <c r="E1119" s="10">
        <v>2009</v>
      </c>
      <c r="F1119" s="9">
        <v>5</v>
      </c>
      <c r="G1119" s="8">
        <v>27.63</v>
      </c>
      <c r="I1119" s="24"/>
      <c r="J1119" s="24"/>
    </row>
    <row r="1120" spans="1:10" ht="12.75">
      <c r="A1120" t="s">
        <v>2158</v>
      </c>
      <c r="B1120" t="s">
        <v>1454</v>
      </c>
      <c r="C1120" s="7" t="s">
        <v>1573</v>
      </c>
      <c r="D1120" s="7" t="s">
        <v>1581</v>
      </c>
      <c r="E1120" s="10">
        <v>2009</v>
      </c>
      <c r="F1120" s="9">
        <v>5</v>
      </c>
      <c r="G1120" s="8">
        <v>740.76</v>
      </c>
      <c r="I1120" s="24"/>
      <c r="J1120" s="24"/>
    </row>
    <row r="1121" spans="1:10" ht="12.75">
      <c r="A1121" t="s">
        <v>2158</v>
      </c>
      <c r="B1121" t="s">
        <v>1459</v>
      </c>
      <c r="C1121" s="7" t="s">
        <v>1573</v>
      </c>
      <c r="D1121" s="7" t="s">
        <v>1581</v>
      </c>
      <c r="E1121" s="10">
        <v>2009</v>
      </c>
      <c r="F1121" s="9">
        <v>5</v>
      </c>
      <c r="G1121" s="8">
        <v>843.21</v>
      </c>
      <c r="I1121" s="24"/>
      <c r="J1121" s="24"/>
    </row>
    <row r="1122" spans="1:10" ht="12.75">
      <c r="A1122" t="s">
        <v>2158</v>
      </c>
      <c r="B1122" t="s">
        <v>703</v>
      </c>
      <c r="C1122" s="7" t="s">
        <v>1573</v>
      </c>
      <c r="D1122" s="7" t="s">
        <v>1581</v>
      </c>
      <c r="E1122" s="10">
        <v>2010</v>
      </c>
      <c r="F1122" s="9">
        <v>5</v>
      </c>
      <c r="G1122" s="8">
        <v>15.44</v>
      </c>
      <c r="I1122" s="24"/>
      <c r="J1122" s="24"/>
    </row>
    <row r="1123" spans="1:10" ht="12.75">
      <c r="A1123" t="s">
        <v>2158</v>
      </c>
      <c r="B1123" t="s">
        <v>787</v>
      </c>
      <c r="C1123" s="7" t="s">
        <v>1573</v>
      </c>
      <c r="D1123" s="7" t="s">
        <v>1581</v>
      </c>
      <c r="E1123" s="10">
        <v>2010</v>
      </c>
      <c r="F1123" s="9">
        <v>5</v>
      </c>
      <c r="G1123" s="8">
        <v>15.9</v>
      </c>
      <c r="I1123" s="24"/>
      <c r="J1123" s="24"/>
    </row>
    <row r="1124" spans="1:10" ht="12.75" customHeight="1">
      <c r="A1124" t="s">
        <v>2158</v>
      </c>
      <c r="B1124" t="s">
        <v>695</v>
      </c>
      <c r="C1124" s="7" t="s">
        <v>1573</v>
      </c>
      <c r="D1124" s="7" t="s">
        <v>1581</v>
      </c>
      <c r="E1124" s="10">
        <v>2010</v>
      </c>
      <c r="F1124" s="9">
        <v>5</v>
      </c>
      <c r="G1124" s="8">
        <v>16.12</v>
      </c>
      <c r="I1124" s="24"/>
      <c r="J1124" s="24"/>
    </row>
    <row r="1125" spans="1:10" ht="12.75">
      <c r="A1125" t="s">
        <v>2158</v>
      </c>
      <c r="B1125" t="s">
        <v>793</v>
      </c>
      <c r="C1125" s="7" t="s">
        <v>1573</v>
      </c>
      <c r="D1125" s="7" t="s">
        <v>1581</v>
      </c>
      <c r="E1125" s="10">
        <v>2010</v>
      </c>
      <c r="F1125" s="9">
        <v>5</v>
      </c>
      <c r="G1125" s="8">
        <v>16.12</v>
      </c>
      <c r="I1125" s="24"/>
      <c r="J1125" s="24"/>
    </row>
    <row r="1126" spans="1:10" ht="12.75">
      <c r="A1126" t="s">
        <v>2158</v>
      </c>
      <c r="B1126" t="s">
        <v>693</v>
      </c>
      <c r="C1126" s="7" t="s">
        <v>1573</v>
      </c>
      <c r="D1126" s="7" t="s">
        <v>1581</v>
      </c>
      <c r="E1126" s="10">
        <v>2010</v>
      </c>
      <c r="F1126" s="9">
        <v>5</v>
      </c>
      <c r="G1126" s="8">
        <v>16.8</v>
      </c>
      <c r="I1126" s="24"/>
      <c r="J1126" s="24"/>
    </row>
    <row r="1127" spans="1:10" ht="12.75">
      <c r="A1127" t="s">
        <v>2158</v>
      </c>
      <c r="B1127" t="s">
        <v>702</v>
      </c>
      <c r="C1127" s="7" t="s">
        <v>1573</v>
      </c>
      <c r="D1127" s="7" t="s">
        <v>1581</v>
      </c>
      <c r="E1127" s="10">
        <v>2010</v>
      </c>
      <c r="F1127" s="9">
        <v>5</v>
      </c>
      <c r="G1127" s="8">
        <v>27.24</v>
      </c>
      <c r="I1127" s="24"/>
      <c r="J1127" s="24"/>
    </row>
    <row r="1128" spans="1:10" ht="12.75" customHeight="1">
      <c r="A1128" t="s">
        <v>2158</v>
      </c>
      <c r="B1128" t="s">
        <v>756</v>
      </c>
      <c r="C1128" s="7" t="s">
        <v>1573</v>
      </c>
      <c r="D1128" s="7" t="s">
        <v>1581</v>
      </c>
      <c r="E1128" s="10">
        <v>2010</v>
      </c>
      <c r="F1128" s="9">
        <v>5</v>
      </c>
      <c r="G1128" s="8">
        <v>785.5</v>
      </c>
      <c r="I1128" s="24"/>
      <c r="J1128" s="24"/>
    </row>
    <row r="1129" spans="1:10" ht="12.75">
      <c r="A1129" t="s">
        <v>2158</v>
      </c>
      <c r="B1129" t="s">
        <v>701</v>
      </c>
      <c r="C1129" s="7" t="s">
        <v>1573</v>
      </c>
      <c r="D1129" s="7" t="s">
        <v>1581</v>
      </c>
      <c r="E1129" s="10">
        <v>2010</v>
      </c>
      <c r="F1129" s="9">
        <v>5</v>
      </c>
      <c r="G1129" s="8">
        <v>877.59</v>
      </c>
      <c r="I1129" s="24"/>
      <c r="J1129" s="24"/>
    </row>
    <row r="1130" spans="1:10" ht="12.75">
      <c r="A1130" t="s">
        <v>2158</v>
      </c>
      <c r="B1130" t="s">
        <v>72</v>
      </c>
      <c r="C1130" s="7" t="s">
        <v>1573</v>
      </c>
      <c r="D1130" s="7" t="s">
        <v>1581</v>
      </c>
      <c r="E1130" s="10">
        <v>2011</v>
      </c>
      <c r="F1130" s="9">
        <v>5</v>
      </c>
      <c r="G1130" s="8">
        <v>15.44</v>
      </c>
      <c r="I1130" s="24"/>
      <c r="J1130" s="24"/>
    </row>
    <row r="1131" spans="1:10" ht="12.75" customHeight="1">
      <c r="A1131" t="s">
        <v>2158</v>
      </c>
      <c r="B1131" t="s">
        <v>63</v>
      </c>
      <c r="C1131" s="7" t="s">
        <v>1573</v>
      </c>
      <c r="D1131" s="7" t="s">
        <v>1581</v>
      </c>
      <c r="E1131" s="10">
        <v>2011</v>
      </c>
      <c r="F1131" s="9">
        <v>5</v>
      </c>
      <c r="G1131" s="8">
        <v>15.9</v>
      </c>
      <c r="I1131" s="24"/>
      <c r="J1131" s="24"/>
    </row>
    <row r="1132" spans="1:10" ht="12.75" customHeight="1">
      <c r="A1132" t="s">
        <v>2158</v>
      </c>
      <c r="B1132" t="s">
        <v>89</v>
      </c>
      <c r="C1132" s="7" t="s">
        <v>1573</v>
      </c>
      <c r="D1132" s="7" t="s">
        <v>1581</v>
      </c>
      <c r="E1132" s="10">
        <v>2011</v>
      </c>
      <c r="F1132" s="9">
        <v>5</v>
      </c>
      <c r="G1132" s="8">
        <v>16.12</v>
      </c>
      <c r="I1132" s="24"/>
      <c r="J1132" s="24"/>
    </row>
    <row r="1133" spans="1:10" ht="12.75">
      <c r="A1133" t="s">
        <v>2158</v>
      </c>
      <c r="B1133" t="s">
        <v>96</v>
      </c>
      <c r="C1133" s="7" t="s">
        <v>1573</v>
      </c>
      <c r="D1133" s="7" t="s">
        <v>1581</v>
      </c>
      <c r="E1133" s="10">
        <v>2011</v>
      </c>
      <c r="F1133" s="9">
        <v>5</v>
      </c>
      <c r="G1133" s="8">
        <v>16.12</v>
      </c>
      <c r="I1133" s="24"/>
      <c r="J1133" s="24"/>
    </row>
    <row r="1134" spans="1:10" ht="12.75" customHeight="1">
      <c r="A1134" t="s">
        <v>2158</v>
      </c>
      <c r="B1134" t="s">
        <v>97</v>
      </c>
      <c r="C1134" s="7" t="s">
        <v>1573</v>
      </c>
      <c r="D1134" s="7" t="s">
        <v>1581</v>
      </c>
      <c r="E1134" s="10">
        <v>2011</v>
      </c>
      <c r="F1134" s="9">
        <v>5</v>
      </c>
      <c r="G1134" s="8">
        <v>16.12</v>
      </c>
      <c r="I1134" s="24"/>
      <c r="J1134" s="24"/>
    </row>
    <row r="1135" spans="1:10" ht="12.75">
      <c r="A1135" t="s">
        <v>2158</v>
      </c>
      <c r="B1135" t="s">
        <v>94</v>
      </c>
      <c r="C1135" s="7" t="s">
        <v>1573</v>
      </c>
      <c r="D1135" s="7" t="s">
        <v>1581</v>
      </c>
      <c r="E1135" s="10">
        <v>2011</v>
      </c>
      <c r="F1135" s="9">
        <v>5</v>
      </c>
      <c r="G1135" s="8">
        <v>16.93</v>
      </c>
      <c r="I1135" s="24"/>
      <c r="J1135" s="24"/>
    </row>
    <row r="1136" spans="1:10" ht="12.75" customHeight="1">
      <c r="A1136" t="s">
        <v>2158</v>
      </c>
      <c r="B1136" t="s">
        <v>71</v>
      </c>
      <c r="C1136" s="7" t="s">
        <v>1573</v>
      </c>
      <c r="D1136" s="7" t="s">
        <v>1581</v>
      </c>
      <c r="E1136" s="10">
        <v>2011</v>
      </c>
      <c r="F1136" s="9">
        <v>5</v>
      </c>
      <c r="G1136" s="8">
        <v>46.66</v>
      </c>
      <c r="I1136" s="24"/>
      <c r="J1136" s="24"/>
    </row>
    <row r="1137" spans="1:10" ht="12.75">
      <c r="A1137" t="s">
        <v>2158</v>
      </c>
      <c r="B1137" t="s">
        <v>70</v>
      </c>
      <c r="C1137" s="7" t="s">
        <v>1573</v>
      </c>
      <c r="D1137" s="7" t="s">
        <v>1581</v>
      </c>
      <c r="E1137" s="10">
        <v>2011</v>
      </c>
      <c r="F1137" s="9">
        <v>5</v>
      </c>
      <c r="G1137" s="8">
        <v>616.35</v>
      </c>
      <c r="I1137" s="24"/>
      <c r="J1137" s="24"/>
    </row>
    <row r="1138" spans="1:10" ht="12.75" customHeight="1">
      <c r="A1138" t="s">
        <v>2158</v>
      </c>
      <c r="B1138" t="s">
        <v>1483</v>
      </c>
      <c r="C1138" s="7" t="s">
        <v>1573</v>
      </c>
      <c r="D1138" s="7" t="s">
        <v>1581</v>
      </c>
      <c r="E1138" s="10">
        <v>2009</v>
      </c>
      <c r="F1138" s="9">
        <v>6</v>
      </c>
      <c r="G1138" s="8">
        <v>13.53</v>
      </c>
      <c r="I1138" s="24"/>
      <c r="J1138" s="24"/>
    </row>
    <row r="1139" spans="1:10" ht="12.75">
      <c r="A1139" t="s">
        <v>2158</v>
      </c>
      <c r="B1139" t="s">
        <v>1516</v>
      </c>
      <c r="C1139" s="7" t="s">
        <v>1573</v>
      </c>
      <c r="D1139" s="7" t="s">
        <v>1581</v>
      </c>
      <c r="E1139" s="10">
        <v>2009</v>
      </c>
      <c r="F1139" s="9">
        <v>6</v>
      </c>
      <c r="G1139" s="8">
        <v>15.47</v>
      </c>
      <c r="I1139" s="24"/>
      <c r="J1139" s="24"/>
    </row>
    <row r="1140" spans="1:10" ht="12.75" customHeight="1">
      <c r="A1140" t="s">
        <v>2158</v>
      </c>
      <c r="B1140" t="s">
        <v>1448</v>
      </c>
      <c r="C1140" s="7" t="s">
        <v>1573</v>
      </c>
      <c r="D1140" s="7" t="s">
        <v>1581</v>
      </c>
      <c r="E1140" s="10">
        <v>2009</v>
      </c>
      <c r="F1140" s="9">
        <v>6</v>
      </c>
      <c r="G1140" s="8">
        <v>16.15</v>
      </c>
      <c r="I1140" s="24"/>
      <c r="J1140" s="24"/>
    </row>
    <row r="1141" spans="1:10" ht="12.75">
      <c r="A1141" t="s">
        <v>2158</v>
      </c>
      <c r="B1141" t="s">
        <v>1450</v>
      </c>
      <c r="C1141" s="7" t="s">
        <v>1573</v>
      </c>
      <c r="D1141" s="7" t="s">
        <v>1581</v>
      </c>
      <c r="E1141" s="10">
        <v>2009</v>
      </c>
      <c r="F1141" s="9">
        <v>6</v>
      </c>
      <c r="G1141" s="8">
        <v>16.15</v>
      </c>
      <c r="I1141" s="24"/>
      <c r="J1141" s="24"/>
    </row>
    <row r="1142" spans="1:10" ht="12.75" customHeight="1">
      <c r="A1142" t="s">
        <v>2158</v>
      </c>
      <c r="B1142" t="s">
        <v>1525</v>
      </c>
      <c r="C1142" s="7" t="s">
        <v>1573</v>
      </c>
      <c r="D1142" s="7" t="s">
        <v>1581</v>
      </c>
      <c r="E1142" s="10">
        <v>2009</v>
      </c>
      <c r="F1142" s="9">
        <v>6</v>
      </c>
      <c r="G1142" s="8">
        <v>16.15</v>
      </c>
      <c r="I1142" s="24"/>
      <c r="J1142" s="24"/>
    </row>
    <row r="1143" spans="1:10" ht="12.75" customHeight="1">
      <c r="A1143" t="s">
        <v>2158</v>
      </c>
      <c r="B1143" t="s">
        <v>1449</v>
      </c>
      <c r="C1143" s="7" t="s">
        <v>1573</v>
      </c>
      <c r="D1143" s="7" t="s">
        <v>1581</v>
      </c>
      <c r="E1143" s="10">
        <v>2009</v>
      </c>
      <c r="F1143" s="9">
        <v>6</v>
      </c>
      <c r="G1143" s="8">
        <v>16.34</v>
      </c>
      <c r="I1143" s="24"/>
      <c r="J1143" s="24"/>
    </row>
    <row r="1144" spans="1:10" ht="12.75">
      <c r="A1144" t="s">
        <v>2158</v>
      </c>
      <c r="B1144" t="s">
        <v>1515</v>
      </c>
      <c r="C1144" s="7" t="s">
        <v>1573</v>
      </c>
      <c r="D1144" s="7" t="s">
        <v>1581</v>
      </c>
      <c r="E1144" s="10">
        <v>2009</v>
      </c>
      <c r="F1144" s="9">
        <v>6</v>
      </c>
      <c r="G1144" s="8">
        <v>29.77</v>
      </c>
      <c r="I1144" s="24"/>
      <c r="J1144" s="24"/>
    </row>
    <row r="1145" spans="1:10" ht="12.75" customHeight="1">
      <c r="A1145" t="s">
        <v>2158</v>
      </c>
      <c r="B1145" t="s">
        <v>1482</v>
      </c>
      <c r="C1145" s="7" t="s">
        <v>1573</v>
      </c>
      <c r="D1145" s="7" t="s">
        <v>1581</v>
      </c>
      <c r="E1145" s="10">
        <v>2009</v>
      </c>
      <c r="F1145" s="9">
        <v>6</v>
      </c>
      <c r="G1145" s="8">
        <v>713.23</v>
      </c>
      <c r="I1145" s="24"/>
      <c r="J1145" s="24"/>
    </row>
    <row r="1146" spans="1:10" ht="12.75" customHeight="1">
      <c r="A1146" t="s">
        <v>2158</v>
      </c>
      <c r="B1146" t="s">
        <v>1514</v>
      </c>
      <c r="C1146" s="7" t="s">
        <v>1573</v>
      </c>
      <c r="D1146" s="7" t="s">
        <v>1581</v>
      </c>
      <c r="E1146" s="10">
        <v>2009</v>
      </c>
      <c r="F1146" s="9">
        <v>6</v>
      </c>
      <c r="G1146" s="8">
        <v>1076.08</v>
      </c>
      <c r="I1146" s="24"/>
      <c r="J1146" s="24"/>
    </row>
    <row r="1147" spans="1:10" ht="12.75">
      <c r="A1147" t="s">
        <v>2158</v>
      </c>
      <c r="B1147" t="s">
        <v>789</v>
      </c>
      <c r="C1147" s="7" t="s">
        <v>1573</v>
      </c>
      <c r="D1147" s="7" t="s">
        <v>1581</v>
      </c>
      <c r="E1147" s="10">
        <v>2010</v>
      </c>
      <c r="F1147" s="9">
        <v>6</v>
      </c>
      <c r="G1147" s="8">
        <v>15.44</v>
      </c>
      <c r="I1147" s="24"/>
      <c r="J1147" s="24"/>
    </row>
    <row r="1148" spans="1:10" ht="12.75" customHeight="1">
      <c r="A1148" t="s">
        <v>2158</v>
      </c>
      <c r="B1148" t="s">
        <v>775</v>
      </c>
      <c r="C1148" s="7" t="s">
        <v>1573</v>
      </c>
      <c r="D1148" s="7" t="s">
        <v>1581</v>
      </c>
      <c r="E1148" s="10">
        <v>2010</v>
      </c>
      <c r="F1148" s="9">
        <v>6</v>
      </c>
      <c r="G1148" s="8">
        <v>15.9</v>
      </c>
      <c r="I1148" s="24"/>
      <c r="J1148" s="24"/>
    </row>
    <row r="1149" spans="1:10" ht="12.75">
      <c r="A1149" t="s">
        <v>2158</v>
      </c>
      <c r="B1149" t="s">
        <v>696</v>
      </c>
      <c r="C1149" s="7" t="s">
        <v>1573</v>
      </c>
      <c r="D1149" s="7" t="s">
        <v>1581</v>
      </c>
      <c r="E1149" s="10">
        <v>2010</v>
      </c>
      <c r="F1149" s="9">
        <v>6</v>
      </c>
      <c r="G1149" s="8">
        <v>16.12</v>
      </c>
      <c r="I1149" s="24"/>
      <c r="J1149" s="24"/>
    </row>
    <row r="1150" spans="1:10" ht="12.75" customHeight="1">
      <c r="A1150" t="s">
        <v>2158</v>
      </c>
      <c r="B1150" t="s">
        <v>735</v>
      </c>
      <c r="C1150" s="7" t="s">
        <v>1573</v>
      </c>
      <c r="D1150" s="7" t="s">
        <v>1581</v>
      </c>
      <c r="E1150" s="10">
        <v>2010</v>
      </c>
      <c r="F1150" s="9">
        <v>6</v>
      </c>
      <c r="G1150" s="8">
        <v>16.12</v>
      </c>
      <c r="I1150" s="24"/>
      <c r="J1150" s="24"/>
    </row>
    <row r="1151" spans="1:10" ht="12.75">
      <c r="A1151" t="s">
        <v>2158</v>
      </c>
      <c r="B1151" t="s">
        <v>736</v>
      </c>
      <c r="C1151" s="7" t="s">
        <v>1573</v>
      </c>
      <c r="D1151" s="7" t="s">
        <v>1581</v>
      </c>
      <c r="E1151" s="10">
        <v>2010</v>
      </c>
      <c r="F1151" s="9">
        <v>6</v>
      </c>
      <c r="G1151" s="8">
        <v>16.12</v>
      </c>
      <c r="I1151" s="24"/>
      <c r="J1151" s="24"/>
    </row>
    <row r="1152" spans="1:10" ht="12.75" customHeight="1">
      <c r="A1152" t="s">
        <v>2158</v>
      </c>
      <c r="B1152" t="s">
        <v>788</v>
      </c>
      <c r="C1152" s="7" t="s">
        <v>1573</v>
      </c>
      <c r="D1152" s="7" t="s">
        <v>1581</v>
      </c>
      <c r="E1152" s="10">
        <v>2010</v>
      </c>
      <c r="F1152" s="9">
        <v>6</v>
      </c>
      <c r="G1152" s="8">
        <v>26.36</v>
      </c>
      <c r="I1152" s="24"/>
      <c r="J1152" s="24"/>
    </row>
    <row r="1153" spans="1:10" ht="12.75">
      <c r="A1153" t="s">
        <v>2158</v>
      </c>
      <c r="B1153" t="s">
        <v>734</v>
      </c>
      <c r="C1153" s="7" t="s">
        <v>1573</v>
      </c>
      <c r="D1153" s="7" t="s">
        <v>1581</v>
      </c>
      <c r="E1153" s="10">
        <v>2010</v>
      </c>
      <c r="F1153" s="9">
        <v>6</v>
      </c>
      <c r="G1153" s="8">
        <v>29.65</v>
      </c>
      <c r="I1153" s="24"/>
      <c r="J1153" s="24"/>
    </row>
    <row r="1154" spans="1:10" ht="12.75" customHeight="1">
      <c r="A1154" t="s">
        <v>2158</v>
      </c>
      <c r="B1154" t="s">
        <v>737</v>
      </c>
      <c r="C1154" s="7" t="s">
        <v>1573</v>
      </c>
      <c r="D1154" s="7" t="s">
        <v>1581</v>
      </c>
      <c r="E1154" s="10">
        <v>2010</v>
      </c>
      <c r="F1154" s="9">
        <v>6</v>
      </c>
      <c r="G1154" s="8">
        <v>785.49</v>
      </c>
      <c r="I1154" s="24"/>
      <c r="J1154" s="24"/>
    </row>
    <row r="1155" spans="1:13" ht="12.75">
      <c r="A1155" t="s">
        <v>2158</v>
      </c>
      <c r="B1155" t="s">
        <v>762</v>
      </c>
      <c r="C1155" s="7" t="s">
        <v>1573</v>
      </c>
      <c r="D1155" s="7" t="s">
        <v>1581</v>
      </c>
      <c r="E1155" s="10">
        <v>2010</v>
      </c>
      <c r="F1155" s="9">
        <v>6</v>
      </c>
      <c r="G1155" s="8">
        <v>1056.17</v>
      </c>
      <c r="I1155" s="24">
        <f>SUM(G1087:G1155)</f>
        <v>14081.910000000003</v>
      </c>
      <c r="J1155" s="24">
        <f>+I1155/3</f>
        <v>4693.970000000001</v>
      </c>
      <c r="K1155" t="s">
        <v>2170</v>
      </c>
      <c r="L1155" t="s">
        <v>2158</v>
      </c>
      <c r="M1155" s="7" t="s">
        <v>1573</v>
      </c>
    </row>
    <row r="1156" spans="1:10" ht="12.75" customHeight="1">
      <c r="A1156" t="s">
        <v>2158</v>
      </c>
      <c r="B1156" t="s">
        <v>1511</v>
      </c>
      <c r="C1156" s="7" t="s">
        <v>1573</v>
      </c>
      <c r="D1156" s="7" t="s">
        <v>1581</v>
      </c>
      <c r="E1156" s="10">
        <v>2009</v>
      </c>
      <c r="F1156" s="9">
        <v>7</v>
      </c>
      <c r="G1156" s="8">
        <v>15.47</v>
      </c>
      <c r="I1156" s="24"/>
      <c r="J1156" s="24"/>
    </row>
    <row r="1157" spans="1:10" ht="12.75">
      <c r="A1157" t="s">
        <v>2158</v>
      </c>
      <c r="B1157" t="s">
        <v>1490</v>
      </c>
      <c r="C1157" s="7" t="s">
        <v>1573</v>
      </c>
      <c r="D1157" s="7" t="s">
        <v>1581</v>
      </c>
      <c r="E1157" s="10">
        <v>2009</v>
      </c>
      <c r="F1157" s="9">
        <v>7</v>
      </c>
      <c r="G1157" s="8">
        <v>16.15</v>
      </c>
      <c r="I1157" s="24"/>
      <c r="J1157" s="24"/>
    </row>
    <row r="1158" spans="1:10" ht="12.75" customHeight="1">
      <c r="A1158" t="s">
        <v>2158</v>
      </c>
      <c r="B1158" t="s">
        <v>1491</v>
      </c>
      <c r="C1158" s="7" t="s">
        <v>1573</v>
      </c>
      <c r="D1158" s="7" t="s">
        <v>1581</v>
      </c>
      <c r="E1158" s="10">
        <v>2009</v>
      </c>
      <c r="F1158" s="9">
        <v>7</v>
      </c>
      <c r="G1158" s="8">
        <v>16.15</v>
      </c>
      <c r="I1158" s="24"/>
      <c r="J1158" s="24"/>
    </row>
    <row r="1159" spans="1:10" ht="12.75">
      <c r="A1159" t="s">
        <v>2158</v>
      </c>
      <c r="B1159" t="s">
        <v>1492</v>
      </c>
      <c r="C1159" s="7" t="s">
        <v>1573</v>
      </c>
      <c r="D1159" s="7" t="s">
        <v>1581</v>
      </c>
      <c r="E1159" s="10">
        <v>2009</v>
      </c>
      <c r="F1159" s="9">
        <v>7</v>
      </c>
      <c r="G1159" s="8">
        <v>16.15</v>
      </c>
      <c r="I1159" s="24"/>
      <c r="J1159" s="24"/>
    </row>
    <row r="1160" spans="1:10" ht="12.75" customHeight="1">
      <c r="A1160" t="s">
        <v>2158</v>
      </c>
      <c r="B1160" t="s">
        <v>1508</v>
      </c>
      <c r="C1160" s="7" t="s">
        <v>1573</v>
      </c>
      <c r="D1160" s="7" t="s">
        <v>1581</v>
      </c>
      <c r="E1160" s="10">
        <v>2009</v>
      </c>
      <c r="F1160" s="9">
        <v>7</v>
      </c>
      <c r="G1160" s="8">
        <v>16.15</v>
      </c>
      <c r="I1160" s="24"/>
      <c r="J1160" s="24"/>
    </row>
    <row r="1161" spans="1:10" ht="12.75">
      <c r="A1161" t="s">
        <v>2158</v>
      </c>
      <c r="B1161" t="s">
        <v>1517</v>
      </c>
      <c r="C1161" s="7" t="s">
        <v>1573</v>
      </c>
      <c r="D1161" s="7" t="s">
        <v>1581</v>
      </c>
      <c r="E1161" s="10">
        <v>2009</v>
      </c>
      <c r="F1161" s="9">
        <v>7</v>
      </c>
      <c r="G1161" s="8">
        <v>18.31</v>
      </c>
      <c r="I1161" s="24"/>
      <c r="J1161" s="24"/>
    </row>
    <row r="1162" spans="1:10" ht="12.75" customHeight="1">
      <c r="A1162" t="s">
        <v>2158</v>
      </c>
      <c r="B1162" t="s">
        <v>1510</v>
      </c>
      <c r="C1162" s="7" t="s">
        <v>1573</v>
      </c>
      <c r="D1162" s="7" t="s">
        <v>1581</v>
      </c>
      <c r="E1162" s="10">
        <v>2009</v>
      </c>
      <c r="F1162" s="9">
        <v>7</v>
      </c>
      <c r="G1162" s="8">
        <v>28.59</v>
      </c>
      <c r="I1162" s="24"/>
      <c r="J1162" s="24"/>
    </row>
    <row r="1163" spans="1:10" ht="12.75">
      <c r="A1163" t="s">
        <v>2158</v>
      </c>
      <c r="B1163" t="s">
        <v>1509</v>
      </c>
      <c r="C1163" s="7" t="s">
        <v>1573</v>
      </c>
      <c r="D1163" s="7" t="s">
        <v>1581</v>
      </c>
      <c r="E1163" s="10">
        <v>2009</v>
      </c>
      <c r="F1163" s="9">
        <v>7</v>
      </c>
      <c r="G1163" s="8">
        <v>1230.74</v>
      </c>
      <c r="I1163" s="24"/>
      <c r="J1163" s="24"/>
    </row>
    <row r="1164" spans="1:10" ht="12.75" customHeight="1">
      <c r="A1164" t="s">
        <v>2158</v>
      </c>
      <c r="B1164" t="s">
        <v>1523</v>
      </c>
      <c r="C1164" s="7" t="s">
        <v>1573</v>
      </c>
      <c r="D1164" s="7" t="s">
        <v>1581</v>
      </c>
      <c r="E1164" s="10">
        <v>2009</v>
      </c>
      <c r="F1164" s="9">
        <v>7</v>
      </c>
      <c r="G1164" s="8">
        <v>1640.91</v>
      </c>
      <c r="I1164" s="24"/>
      <c r="J1164" s="24"/>
    </row>
    <row r="1165" spans="1:10" ht="12.75">
      <c r="A1165" t="s">
        <v>2158</v>
      </c>
      <c r="B1165" t="s">
        <v>796</v>
      </c>
      <c r="C1165" s="7" t="s">
        <v>1573</v>
      </c>
      <c r="D1165" s="7" t="s">
        <v>1581</v>
      </c>
      <c r="E1165" s="10">
        <v>2010</v>
      </c>
      <c r="F1165" s="9">
        <v>7</v>
      </c>
      <c r="G1165" s="8">
        <v>15.44</v>
      </c>
      <c r="I1165" s="24"/>
      <c r="J1165" s="24"/>
    </row>
    <row r="1166" spans="1:10" ht="12.75" customHeight="1">
      <c r="A1166" t="s">
        <v>2158</v>
      </c>
      <c r="B1166" t="s">
        <v>786</v>
      </c>
      <c r="C1166" s="7" t="s">
        <v>1573</v>
      </c>
      <c r="D1166" s="7" t="s">
        <v>1581</v>
      </c>
      <c r="E1166" s="10">
        <v>2010</v>
      </c>
      <c r="F1166" s="9">
        <v>7</v>
      </c>
      <c r="G1166" s="8">
        <v>15.9</v>
      </c>
      <c r="I1166" s="24"/>
      <c r="J1166" s="24"/>
    </row>
    <row r="1167" spans="1:10" ht="12.75">
      <c r="A1167" t="s">
        <v>2158</v>
      </c>
      <c r="B1167" t="s">
        <v>744</v>
      </c>
      <c r="C1167" s="7" t="s">
        <v>1573</v>
      </c>
      <c r="D1167" s="7" t="s">
        <v>1581</v>
      </c>
      <c r="E1167" s="10">
        <v>2010</v>
      </c>
      <c r="F1167" s="9">
        <v>7</v>
      </c>
      <c r="G1167" s="8">
        <v>16.12</v>
      </c>
      <c r="I1167" s="24"/>
      <c r="J1167" s="24"/>
    </row>
    <row r="1168" spans="1:10" ht="12.75" customHeight="1">
      <c r="A1168" t="s">
        <v>2158</v>
      </c>
      <c r="B1168" t="s">
        <v>771</v>
      </c>
      <c r="C1168" s="7" t="s">
        <v>1573</v>
      </c>
      <c r="D1168" s="7" t="s">
        <v>1581</v>
      </c>
      <c r="E1168" s="10">
        <v>2010</v>
      </c>
      <c r="F1168" s="9">
        <v>7</v>
      </c>
      <c r="G1168" s="8">
        <v>16.12</v>
      </c>
      <c r="I1168" s="24"/>
      <c r="J1168" s="24"/>
    </row>
    <row r="1169" spans="1:10" ht="12.75">
      <c r="A1169" t="s">
        <v>2158</v>
      </c>
      <c r="B1169" t="s">
        <v>772</v>
      </c>
      <c r="C1169" s="7" t="s">
        <v>1573</v>
      </c>
      <c r="D1169" s="7" t="s">
        <v>1581</v>
      </c>
      <c r="E1169" s="10">
        <v>2010</v>
      </c>
      <c r="F1169" s="9">
        <v>7</v>
      </c>
      <c r="G1169" s="8">
        <v>16.12</v>
      </c>
      <c r="I1169" s="24"/>
      <c r="J1169" s="24"/>
    </row>
    <row r="1170" spans="1:10" ht="12.75" customHeight="1">
      <c r="A1170" t="s">
        <v>2158</v>
      </c>
      <c r="B1170" t="s">
        <v>773</v>
      </c>
      <c r="C1170" s="7" t="s">
        <v>1573</v>
      </c>
      <c r="D1170" s="7" t="s">
        <v>1581</v>
      </c>
      <c r="E1170" s="10">
        <v>2010</v>
      </c>
      <c r="F1170" s="9">
        <v>7</v>
      </c>
      <c r="G1170" s="8">
        <v>16.12</v>
      </c>
      <c r="I1170" s="24"/>
      <c r="J1170" s="24"/>
    </row>
    <row r="1171" spans="1:10" ht="12.75">
      <c r="A1171" t="s">
        <v>2158</v>
      </c>
      <c r="B1171" t="s">
        <v>797</v>
      </c>
      <c r="C1171" s="7" t="s">
        <v>1573</v>
      </c>
      <c r="D1171" s="7" t="s">
        <v>1581</v>
      </c>
      <c r="E1171" s="10">
        <v>2010</v>
      </c>
      <c r="F1171" s="9">
        <v>7</v>
      </c>
      <c r="G1171" s="8">
        <v>16.12</v>
      </c>
      <c r="I1171" s="24"/>
      <c r="J1171" s="24"/>
    </row>
    <row r="1172" spans="1:10" ht="12.75" customHeight="1">
      <c r="A1172" t="s">
        <v>2158</v>
      </c>
      <c r="B1172" t="s">
        <v>798</v>
      </c>
      <c r="C1172" s="7" t="s">
        <v>1573</v>
      </c>
      <c r="D1172" s="7" t="s">
        <v>1581</v>
      </c>
      <c r="E1172" s="10">
        <v>2010</v>
      </c>
      <c r="F1172" s="9">
        <v>7</v>
      </c>
      <c r="G1172" s="8">
        <v>16.12</v>
      </c>
      <c r="I1172" s="24"/>
      <c r="J1172" s="24"/>
    </row>
    <row r="1173" spans="1:10" ht="12.75">
      <c r="A1173" t="s">
        <v>2158</v>
      </c>
      <c r="B1173" t="s">
        <v>795</v>
      </c>
      <c r="C1173" s="7" t="s">
        <v>1573</v>
      </c>
      <c r="D1173" s="7" t="s">
        <v>1581</v>
      </c>
      <c r="E1173" s="10">
        <v>2010</v>
      </c>
      <c r="F1173" s="9">
        <v>7</v>
      </c>
      <c r="G1173" s="8">
        <v>28.13</v>
      </c>
      <c r="I1173" s="24"/>
      <c r="J1173" s="24"/>
    </row>
    <row r="1174" spans="1:10" ht="12.75" customHeight="1">
      <c r="A1174" t="s">
        <v>2158</v>
      </c>
      <c r="B1174" t="s">
        <v>691</v>
      </c>
      <c r="C1174" s="7" t="s">
        <v>1573</v>
      </c>
      <c r="D1174" s="7" t="s">
        <v>1581</v>
      </c>
      <c r="E1174" s="10">
        <v>2010</v>
      </c>
      <c r="F1174" s="9">
        <v>7</v>
      </c>
      <c r="G1174" s="8">
        <v>785.49</v>
      </c>
      <c r="I1174" s="24"/>
      <c r="J1174" s="24"/>
    </row>
    <row r="1175" spans="1:10" ht="12.75">
      <c r="A1175" t="s">
        <v>2158</v>
      </c>
      <c r="B1175" t="s">
        <v>794</v>
      </c>
      <c r="C1175" s="7" t="s">
        <v>1573</v>
      </c>
      <c r="D1175" s="7" t="s">
        <v>1581</v>
      </c>
      <c r="E1175" s="10">
        <v>2010</v>
      </c>
      <c r="F1175" s="9">
        <v>7</v>
      </c>
      <c r="G1175" s="8">
        <v>1138.24</v>
      </c>
      <c r="I1175" s="24"/>
      <c r="J1175" s="24"/>
    </row>
    <row r="1176" spans="1:10" ht="12.75" customHeight="1">
      <c r="A1176" t="s">
        <v>2158</v>
      </c>
      <c r="B1176" t="s">
        <v>1443</v>
      </c>
      <c r="C1176" s="7" t="s">
        <v>1573</v>
      </c>
      <c r="D1176" s="7" t="s">
        <v>1581</v>
      </c>
      <c r="E1176" s="10">
        <v>2009</v>
      </c>
      <c r="F1176" s="9">
        <v>8</v>
      </c>
      <c r="G1176" s="8">
        <v>15.47</v>
      </c>
      <c r="I1176" s="24"/>
      <c r="J1176" s="24"/>
    </row>
    <row r="1177" spans="1:10" ht="12.75">
      <c r="A1177" t="s">
        <v>2158</v>
      </c>
      <c r="B1177" t="s">
        <v>1519</v>
      </c>
      <c r="C1177" s="7" t="s">
        <v>1573</v>
      </c>
      <c r="D1177" s="7" t="s">
        <v>1581</v>
      </c>
      <c r="E1177" s="10">
        <v>2009</v>
      </c>
      <c r="F1177" s="9">
        <v>8</v>
      </c>
      <c r="G1177" s="8">
        <v>15.92</v>
      </c>
      <c r="I1177" s="24"/>
      <c r="J1177" s="24"/>
    </row>
    <row r="1178" spans="1:10" ht="12.75" customHeight="1">
      <c r="A1178" t="s">
        <v>2158</v>
      </c>
      <c r="B1178" t="s">
        <v>1451</v>
      </c>
      <c r="C1178" s="7" t="s">
        <v>1573</v>
      </c>
      <c r="D1178" s="7" t="s">
        <v>1581</v>
      </c>
      <c r="E1178" s="10">
        <v>2009</v>
      </c>
      <c r="F1178" s="9">
        <v>8</v>
      </c>
      <c r="G1178" s="8">
        <v>16.15</v>
      </c>
      <c r="I1178" s="24"/>
      <c r="J1178" s="24"/>
    </row>
    <row r="1179" spans="1:10" ht="12.75" customHeight="1">
      <c r="A1179" t="s">
        <v>2158</v>
      </c>
      <c r="B1179" t="s">
        <v>1503</v>
      </c>
      <c r="C1179" s="7" t="s">
        <v>1573</v>
      </c>
      <c r="D1179" s="7" t="s">
        <v>1581</v>
      </c>
      <c r="E1179" s="10">
        <v>2009</v>
      </c>
      <c r="F1179" s="9">
        <v>8</v>
      </c>
      <c r="G1179" s="8">
        <v>16.15</v>
      </c>
      <c r="I1179" s="24"/>
      <c r="J1179" s="24"/>
    </row>
    <row r="1180" spans="1:10" ht="12.75">
      <c r="A1180" t="s">
        <v>2158</v>
      </c>
      <c r="B1180" t="s">
        <v>1504</v>
      </c>
      <c r="C1180" s="7" t="s">
        <v>1573</v>
      </c>
      <c r="D1180" s="7" t="s">
        <v>1581</v>
      </c>
      <c r="E1180" s="10">
        <v>2009</v>
      </c>
      <c r="F1180" s="9">
        <v>8</v>
      </c>
      <c r="G1180" s="8">
        <v>16.15</v>
      </c>
      <c r="I1180" s="24"/>
      <c r="J1180" s="24"/>
    </row>
    <row r="1181" spans="1:10" ht="12.75" customHeight="1">
      <c r="A1181" t="s">
        <v>2158</v>
      </c>
      <c r="B1181" t="s">
        <v>1505</v>
      </c>
      <c r="C1181" s="7" t="s">
        <v>1573</v>
      </c>
      <c r="D1181" s="7" t="s">
        <v>1581</v>
      </c>
      <c r="E1181" s="10">
        <v>2009</v>
      </c>
      <c r="F1181" s="9">
        <v>8</v>
      </c>
      <c r="G1181" s="8">
        <v>16.15</v>
      </c>
      <c r="I1181" s="24"/>
      <c r="J1181" s="24"/>
    </row>
    <row r="1182" spans="1:10" ht="12.75">
      <c r="A1182" t="s">
        <v>2158</v>
      </c>
      <c r="B1182" t="s">
        <v>1442</v>
      </c>
      <c r="C1182" s="7" t="s">
        <v>1573</v>
      </c>
      <c r="D1182" s="7" t="s">
        <v>1581</v>
      </c>
      <c r="E1182" s="10">
        <v>2009</v>
      </c>
      <c r="F1182" s="9">
        <v>8</v>
      </c>
      <c r="G1182" s="8">
        <v>27.47</v>
      </c>
      <c r="I1182" s="24"/>
      <c r="J1182" s="24"/>
    </row>
    <row r="1183" spans="1:10" ht="12.75" customHeight="1">
      <c r="A1183" t="s">
        <v>2158</v>
      </c>
      <c r="B1183" t="s">
        <v>1512</v>
      </c>
      <c r="C1183" s="7" t="s">
        <v>1573</v>
      </c>
      <c r="D1183" s="7" t="s">
        <v>1581</v>
      </c>
      <c r="E1183" s="10">
        <v>2009</v>
      </c>
      <c r="F1183" s="9">
        <v>8</v>
      </c>
      <c r="G1183" s="8">
        <v>740.87</v>
      </c>
      <c r="I1183" s="24"/>
      <c r="J1183" s="24"/>
    </row>
    <row r="1184" spans="1:10" ht="12.75">
      <c r="A1184" t="s">
        <v>2158</v>
      </c>
      <c r="B1184" t="s">
        <v>1441</v>
      </c>
      <c r="C1184" s="7" t="s">
        <v>1573</v>
      </c>
      <c r="D1184" s="7" t="s">
        <v>1581</v>
      </c>
      <c r="E1184" s="10">
        <v>2009</v>
      </c>
      <c r="F1184" s="9">
        <v>8</v>
      </c>
      <c r="G1184" s="8">
        <v>1105.39</v>
      </c>
      <c r="I1184" s="24"/>
      <c r="J1184" s="24"/>
    </row>
    <row r="1185" spans="1:10" ht="12.75" customHeight="1">
      <c r="A1185" t="s">
        <v>2158</v>
      </c>
      <c r="B1185" t="s">
        <v>785</v>
      </c>
      <c r="C1185" s="7" t="s">
        <v>1573</v>
      </c>
      <c r="D1185" s="7" t="s">
        <v>1581</v>
      </c>
      <c r="E1185" s="10">
        <v>2010</v>
      </c>
      <c r="F1185" s="9">
        <v>8</v>
      </c>
      <c r="G1185" s="8">
        <v>15.44</v>
      </c>
      <c r="I1185" s="24"/>
      <c r="J1185" s="24"/>
    </row>
    <row r="1186" spans="1:10" ht="12.75">
      <c r="A1186" t="s">
        <v>2158</v>
      </c>
      <c r="B1186" t="s">
        <v>730</v>
      </c>
      <c r="C1186" s="7" t="s">
        <v>1573</v>
      </c>
      <c r="D1186" s="7" t="s">
        <v>1581</v>
      </c>
      <c r="E1186" s="10">
        <v>2010</v>
      </c>
      <c r="F1186" s="9">
        <v>8</v>
      </c>
      <c r="G1186" s="8">
        <v>15.9</v>
      </c>
      <c r="I1186" s="24"/>
      <c r="J1186" s="24"/>
    </row>
    <row r="1187" spans="1:10" ht="12.75" customHeight="1">
      <c r="A1187" t="s">
        <v>2158</v>
      </c>
      <c r="B1187" t="s">
        <v>687</v>
      </c>
      <c r="C1187" s="7" t="s">
        <v>1573</v>
      </c>
      <c r="D1187" s="7" t="s">
        <v>1581</v>
      </c>
      <c r="E1187" s="10">
        <v>2010</v>
      </c>
      <c r="F1187" s="9">
        <v>8</v>
      </c>
      <c r="G1187" s="8">
        <v>16.12</v>
      </c>
      <c r="I1187" s="24"/>
      <c r="J1187" s="24"/>
    </row>
    <row r="1188" spans="1:10" ht="12.75" customHeight="1">
      <c r="A1188" t="s">
        <v>2158</v>
      </c>
      <c r="B1188" t="s">
        <v>731</v>
      </c>
      <c r="C1188" s="7" t="s">
        <v>1573</v>
      </c>
      <c r="D1188" s="7" t="s">
        <v>1581</v>
      </c>
      <c r="E1188" s="10">
        <v>2010</v>
      </c>
      <c r="F1188" s="9">
        <v>8</v>
      </c>
      <c r="G1188" s="8">
        <v>16.12</v>
      </c>
      <c r="I1188" s="24"/>
      <c r="J1188" s="24"/>
    </row>
    <row r="1189" spans="1:10" ht="12.75">
      <c r="A1189" t="s">
        <v>2158</v>
      </c>
      <c r="B1189" t="s">
        <v>732</v>
      </c>
      <c r="C1189" s="7" t="s">
        <v>1573</v>
      </c>
      <c r="D1189" s="7" t="s">
        <v>1581</v>
      </c>
      <c r="E1189" s="10">
        <v>2010</v>
      </c>
      <c r="F1189" s="9">
        <v>8</v>
      </c>
      <c r="G1189" s="8">
        <v>16.12</v>
      </c>
      <c r="I1189" s="24"/>
      <c r="J1189" s="24"/>
    </row>
    <row r="1190" spans="1:10" ht="12.75" customHeight="1">
      <c r="A1190" t="s">
        <v>2158</v>
      </c>
      <c r="B1190" t="s">
        <v>739</v>
      </c>
      <c r="C1190" s="7" t="s">
        <v>1573</v>
      </c>
      <c r="D1190" s="7" t="s">
        <v>1581</v>
      </c>
      <c r="E1190" s="10">
        <v>2010</v>
      </c>
      <c r="F1190" s="9">
        <v>8</v>
      </c>
      <c r="G1190" s="8">
        <v>16.12</v>
      </c>
      <c r="I1190" s="24"/>
      <c r="J1190" s="24"/>
    </row>
    <row r="1191" spans="1:10" ht="12.75" customHeight="1">
      <c r="A1191" t="s">
        <v>2158</v>
      </c>
      <c r="B1191" t="s">
        <v>784</v>
      </c>
      <c r="C1191" s="7" t="s">
        <v>1573</v>
      </c>
      <c r="D1191" s="7" t="s">
        <v>1581</v>
      </c>
      <c r="E1191" s="10">
        <v>2010</v>
      </c>
      <c r="F1191" s="9">
        <v>8</v>
      </c>
      <c r="G1191" s="8">
        <v>17.01</v>
      </c>
      <c r="I1191" s="24"/>
      <c r="J1191" s="24"/>
    </row>
    <row r="1192" spans="1:10" ht="12.75">
      <c r="A1192" t="s">
        <v>2158</v>
      </c>
      <c r="B1192" t="s">
        <v>777</v>
      </c>
      <c r="C1192" s="7" t="s">
        <v>1573</v>
      </c>
      <c r="D1192" s="7" t="s">
        <v>1581</v>
      </c>
      <c r="E1192" s="10">
        <v>2010</v>
      </c>
      <c r="F1192" s="9">
        <v>8</v>
      </c>
      <c r="G1192" s="8">
        <v>785.49</v>
      </c>
      <c r="I1192" s="24"/>
      <c r="J1192" s="24"/>
    </row>
    <row r="1193" spans="1:10" ht="12.75" customHeight="1">
      <c r="A1193" t="s">
        <v>2158</v>
      </c>
      <c r="B1193" t="s">
        <v>679</v>
      </c>
      <c r="C1193" s="7" t="s">
        <v>1573</v>
      </c>
      <c r="D1193" s="7" t="s">
        <v>1581</v>
      </c>
      <c r="E1193" s="10">
        <v>2010</v>
      </c>
      <c r="F1193" s="9">
        <v>8</v>
      </c>
      <c r="G1193" s="8">
        <v>1104.78</v>
      </c>
      <c r="I1193" s="24"/>
      <c r="J1193" s="24"/>
    </row>
    <row r="1194" spans="1:10" ht="12.75" customHeight="1">
      <c r="A1194" t="s">
        <v>2158</v>
      </c>
      <c r="B1194" t="s">
        <v>1458</v>
      </c>
      <c r="C1194" s="7" t="s">
        <v>1573</v>
      </c>
      <c r="D1194" s="7" t="s">
        <v>1581</v>
      </c>
      <c r="E1194" s="10">
        <v>2009</v>
      </c>
      <c r="F1194" s="9">
        <v>9</v>
      </c>
      <c r="G1194" s="8">
        <v>15.92</v>
      </c>
      <c r="I1194" s="24"/>
      <c r="J1194" s="24"/>
    </row>
    <row r="1195" spans="1:10" ht="12.75">
      <c r="A1195" t="s">
        <v>2158</v>
      </c>
      <c r="B1195" t="s">
        <v>1507</v>
      </c>
      <c r="C1195" s="7" t="s">
        <v>1573</v>
      </c>
      <c r="D1195" s="7" t="s">
        <v>1581</v>
      </c>
      <c r="E1195" s="10">
        <v>2009</v>
      </c>
      <c r="F1195" s="9">
        <v>9</v>
      </c>
      <c r="G1195" s="8">
        <v>16.15</v>
      </c>
      <c r="I1195" s="24"/>
      <c r="J1195" s="24"/>
    </row>
    <row r="1196" spans="1:10" ht="12.75" customHeight="1">
      <c r="A1196" t="s">
        <v>2158</v>
      </c>
      <c r="B1196" t="s">
        <v>1520</v>
      </c>
      <c r="C1196" s="7" t="s">
        <v>1573</v>
      </c>
      <c r="D1196" s="7" t="s">
        <v>1581</v>
      </c>
      <c r="E1196" s="10">
        <v>2009</v>
      </c>
      <c r="F1196" s="9">
        <v>9</v>
      </c>
      <c r="G1196" s="8">
        <v>16.15</v>
      </c>
      <c r="I1196" s="24"/>
      <c r="J1196" s="24"/>
    </row>
    <row r="1197" spans="1:10" ht="12.75">
      <c r="A1197" t="s">
        <v>2158</v>
      </c>
      <c r="B1197" t="s">
        <v>1521</v>
      </c>
      <c r="C1197" s="7" t="s">
        <v>1573</v>
      </c>
      <c r="D1197" s="7" t="s">
        <v>1581</v>
      </c>
      <c r="E1197" s="10">
        <v>2009</v>
      </c>
      <c r="F1197" s="9">
        <v>9</v>
      </c>
      <c r="G1197" s="8">
        <v>16.15</v>
      </c>
      <c r="I1197" s="24"/>
      <c r="J1197" s="24"/>
    </row>
    <row r="1198" spans="1:10" ht="12.75" customHeight="1">
      <c r="A1198" t="s">
        <v>2158</v>
      </c>
      <c r="B1198" t="s">
        <v>1522</v>
      </c>
      <c r="C1198" s="7" t="s">
        <v>1573</v>
      </c>
      <c r="D1198" s="7" t="s">
        <v>1581</v>
      </c>
      <c r="E1198" s="10">
        <v>2009</v>
      </c>
      <c r="F1198" s="9">
        <v>9</v>
      </c>
      <c r="G1198" s="8">
        <v>16.15</v>
      </c>
      <c r="I1198" s="24"/>
      <c r="J1198" s="24"/>
    </row>
    <row r="1199" spans="1:10" ht="12.75">
      <c r="A1199" t="s">
        <v>2158</v>
      </c>
      <c r="B1199" t="s">
        <v>1453</v>
      </c>
      <c r="C1199" s="7" t="s">
        <v>1573</v>
      </c>
      <c r="D1199" s="7" t="s">
        <v>1581</v>
      </c>
      <c r="E1199" s="10">
        <v>2009</v>
      </c>
      <c r="F1199" s="9">
        <v>9</v>
      </c>
      <c r="G1199" s="8">
        <v>27.46</v>
      </c>
      <c r="I1199" s="24"/>
      <c r="J1199" s="24"/>
    </row>
    <row r="1200" spans="1:10" ht="12.75" customHeight="1">
      <c r="A1200" t="s">
        <v>2158</v>
      </c>
      <c r="B1200" t="s">
        <v>1484</v>
      </c>
      <c r="C1200" s="7" t="s">
        <v>1573</v>
      </c>
      <c r="D1200" s="7" t="s">
        <v>1581</v>
      </c>
      <c r="E1200" s="10">
        <v>2009</v>
      </c>
      <c r="F1200" s="9">
        <v>9</v>
      </c>
      <c r="G1200" s="8">
        <v>740.57</v>
      </c>
      <c r="I1200" s="24"/>
      <c r="J1200" s="24"/>
    </row>
    <row r="1201" spans="1:10" ht="12.75">
      <c r="A1201" t="s">
        <v>2158</v>
      </c>
      <c r="B1201" t="s">
        <v>1452</v>
      </c>
      <c r="C1201" s="7" t="s">
        <v>1573</v>
      </c>
      <c r="D1201" s="7" t="s">
        <v>1581</v>
      </c>
      <c r="E1201" s="10">
        <v>2009</v>
      </c>
      <c r="F1201" s="9">
        <v>9</v>
      </c>
      <c r="G1201" s="8">
        <v>1130.74</v>
      </c>
      <c r="I1201" s="24"/>
      <c r="J1201" s="24"/>
    </row>
    <row r="1202" spans="1:10" ht="12.75" customHeight="1">
      <c r="A1202" t="s">
        <v>2158</v>
      </c>
      <c r="B1202" t="s">
        <v>749</v>
      </c>
      <c r="C1202" s="7" t="s">
        <v>1573</v>
      </c>
      <c r="D1202" s="7" t="s">
        <v>1581</v>
      </c>
      <c r="E1202" s="10">
        <v>2010</v>
      </c>
      <c r="F1202" s="9">
        <v>9</v>
      </c>
      <c r="G1202" s="8">
        <v>15.44</v>
      </c>
      <c r="I1202" s="24"/>
      <c r="J1202" s="24"/>
    </row>
    <row r="1203" spans="1:10" ht="12.75">
      <c r="A1203" t="s">
        <v>2158</v>
      </c>
      <c r="B1203" t="s">
        <v>769</v>
      </c>
      <c r="C1203" s="7" t="s">
        <v>1573</v>
      </c>
      <c r="D1203" s="7" t="s">
        <v>1581</v>
      </c>
      <c r="E1203" s="10">
        <v>2010</v>
      </c>
      <c r="F1203" s="9">
        <v>9</v>
      </c>
      <c r="G1203" s="8">
        <v>15.9</v>
      </c>
      <c r="I1203" s="24"/>
      <c r="J1203" s="24"/>
    </row>
    <row r="1204" spans="1:10" ht="12.75" customHeight="1">
      <c r="A1204" t="s">
        <v>2158</v>
      </c>
      <c r="B1204" t="s">
        <v>738</v>
      </c>
      <c r="C1204" s="7" t="s">
        <v>1573</v>
      </c>
      <c r="D1204" s="7" t="s">
        <v>1581</v>
      </c>
      <c r="E1204" s="10">
        <v>2010</v>
      </c>
      <c r="F1204" s="9">
        <v>9</v>
      </c>
      <c r="G1204" s="8">
        <v>16.12</v>
      </c>
      <c r="I1204" s="24"/>
      <c r="J1204" s="24"/>
    </row>
    <row r="1205" spans="1:10" ht="12.75">
      <c r="A1205" t="s">
        <v>2158</v>
      </c>
      <c r="B1205" t="s">
        <v>741</v>
      </c>
      <c r="C1205" s="7" t="s">
        <v>1573</v>
      </c>
      <c r="D1205" s="7" t="s">
        <v>1581</v>
      </c>
      <c r="E1205" s="10">
        <v>2010</v>
      </c>
      <c r="F1205" s="9">
        <v>9</v>
      </c>
      <c r="G1205" s="8">
        <v>16.12</v>
      </c>
      <c r="I1205" s="24"/>
      <c r="J1205" s="24"/>
    </row>
    <row r="1206" spans="1:10" ht="12.75" customHeight="1">
      <c r="A1206" t="s">
        <v>2158</v>
      </c>
      <c r="B1206" t="s">
        <v>742</v>
      </c>
      <c r="C1206" s="7" t="s">
        <v>1573</v>
      </c>
      <c r="D1206" s="7" t="s">
        <v>1581</v>
      </c>
      <c r="E1206" s="10">
        <v>2010</v>
      </c>
      <c r="F1206" s="9">
        <v>9</v>
      </c>
      <c r="G1206" s="8">
        <v>16.12</v>
      </c>
      <c r="I1206" s="24"/>
      <c r="J1206" s="24"/>
    </row>
    <row r="1207" spans="1:10" ht="12.75">
      <c r="A1207" t="s">
        <v>2158</v>
      </c>
      <c r="B1207" t="s">
        <v>740</v>
      </c>
      <c r="C1207" s="7" t="s">
        <v>1573</v>
      </c>
      <c r="D1207" s="7" t="s">
        <v>1581</v>
      </c>
      <c r="E1207" s="10">
        <v>2010</v>
      </c>
      <c r="F1207" s="9">
        <v>9</v>
      </c>
      <c r="G1207" s="8">
        <v>29.65</v>
      </c>
      <c r="I1207" s="24"/>
      <c r="J1207" s="24"/>
    </row>
    <row r="1208" spans="1:10" ht="12.75" customHeight="1">
      <c r="A1208" t="s">
        <v>2158</v>
      </c>
      <c r="B1208" t="s">
        <v>699</v>
      </c>
      <c r="C1208" s="7" t="s">
        <v>1573</v>
      </c>
      <c r="D1208" s="7" t="s">
        <v>1581</v>
      </c>
      <c r="E1208" s="10">
        <v>2010</v>
      </c>
      <c r="F1208" s="9">
        <v>9</v>
      </c>
      <c r="G1208" s="8">
        <v>32.01</v>
      </c>
      <c r="I1208" s="24"/>
      <c r="J1208" s="24"/>
    </row>
    <row r="1209" spans="1:10" ht="12.75">
      <c r="A1209" t="s">
        <v>2158</v>
      </c>
      <c r="B1209" t="s">
        <v>746</v>
      </c>
      <c r="C1209" s="7" t="s">
        <v>1573</v>
      </c>
      <c r="D1209" s="7" t="s">
        <v>1581</v>
      </c>
      <c r="E1209" s="10">
        <v>2010</v>
      </c>
      <c r="F1209" s="9">
        <v>9</v>
      </c>
      <c r="G1209" s="8">
        <v>785.8</v>
      </c>
      <c r="I1209" s="24"/>
      <c r="J1209" s="24"/>
    </row>
    <row r="1210" spans="1:13" ht="12.75" customHeight="1">
      <c r="A1210" t="s">
        <v>2158</v>
      </c>
      <c r="B1210" t="s">
        <v>748</v>
      </c>
      <c r="C1210" s="7" t="s">
        <v>1573</v>
      </c>
      <c r="D1210" s="7" t="s">
        <v>1581</v>
      </c>
      <c r="E1210" s="10">
        <v>2010</v>
      </c>
      <c r="F1210" s="9">
        <v>9</v>
      </c>
      <c r="G1210" s="8">
        <v>1065.7</v>
      </c>
      <c r="I1210" s="24">
        <f>SUM(G1156:G1210)</f>
        <v>13023.509999999997</v>
      </c>
      <c r="J1210" s="24">
        <f>+I1210/2</f>
        <v>6511.754999999998</v>
      </c>
      <c r="K1210" t="s">
        <v>2171</v>
      </c>
      <c r="L1210" t="s">
        <v>2158</v>
      </c>
      <c r="M1210" s="7" t="s">
        <v>1573</v>
      </c>
    </row>
    <row r="1211" spans="1:10" ht="12.75">
      <c r="A1211" t="s">
        <v>2158</v>
      </c>
      <c r="B1211" t="s">
        <v>1495</v>
      </c>
      <c r="C1211" s="7" t="s">
        <v>1573</v>
      </c>
      <c r="D1211" s="7" t="s">
        <v>1581</v>
      </c>
      <c r="E1211" s="10">
        <v>2009</v>
      </c>
      <c r="F1211" s="9">
        <v>10</v>
      </c>
      <c r="G1211" s="8">
        <v>15.44</v>
      </c>
      <c r="I1211" s="24"/>
      <c r="J1211" s="24"/>
    </row>
    <row r="1212" spans="1:10" ht="12.75" customHeight="1">
      <c r="A1212" t="s">
        <v>2158</v>
      </c>
      <c r="B1212" t="s">
        <v>1438</v>
      </c>
      <c r="C1212" s="7" t="s">
        <v>1573</v>
      </c>
      <c r="D1212" s="7" t="s">
        <v>1581</v>
      </c>
      <c r="E1212" s="10">
        <v>2009</v>
      </c>
      <c r="F1212" s="9">
        <v>10</v>
      </c>
      <c r="G1212" s="8">
        <v>15.47</v>
      </c>
      <c r="I1212" s="24"/>
      <c r="J1212" s="24"/>
    </row>
    <row r="1213" spans="1:10" ht="12.75">
      <c r="A1213" t="s">
        <v>2158</v>
      </c>
      <c r="B1213" t="s">
        <v>1485</v>
      </c>
      <c r="C1213" s="7" t="s">
        <v>1573</v>
      </c>
      <c r="D1213" s="7" t="s">
        <v>1581</v>
      </c>
      <c r="E1213" s="10">
        <v>2009</v>
      </c>
      <c r="F1213" s="9">
        <v>10</v>
      </c>
      <c r="G1213" s="8">
        <v>15.9</v>
      </c>
      <c r="I1213" s="24"/>
      <c r="J1213" s="24"/>
    </row>
    <row r="1214" spans="1:10" ht="12.75" customHeight="1">
      <c r="A1214" t="s">
        <v>2158</v>
      </c>
      <c r="B1214" t="s">
        <v>1444</v>
      </c>
      <c r="C1214" s="7" t="s">
        <v>1573</v>
      </c>
      <c r="D1214" s="7" t="s">
        <v>1581</v>
      </c>
      <c r="E1214" s="10">
        <v>2009</v>
      </c>
      <c r="F1214" s="9">
        <v>10</v>
      </c>
      <c r="G1214" s="8">
        <v>16.12</v>
      </c>
      <c r="I1214" s="24"/>
      <c r="J1214" s="24"/>
    </row>
    <row r="1215" spans="1:10" ht="12.75">
      <c r="A1215" t="s">
        <v>2158</v>
      </c>
      <c r="B1215" t="s">
        <v>1469</v>
      </c>
      <c r="C1215" s="7" t="s">
        <v>1573</v>
      </c>
      <c r="D1215" s="7" t="s">
        <v>1581</v>
      </c>
      <c r="E1215" s="10">
        <v>2009</v>
      </c>
      <c r="F1215" s="9">
        <v>10</v>
      </c>
      <c r="G1215" s="8">
        <v>16.12</v>
      </c>
      <c r="I1215" s="24"/>
      <c r="J1215" s="24"/>
    </row>
    <row r="1216" spans="1:10" ht="12.75" customHeight="1">
      <c r="A1216" t="s">
        <v>2158</v>
      </c>
      <c r="B1216" t="s">
        <v>1470</v>
      </c>
      <c r="C1216" s="7" t="s">
        <v>1573</v>
      </c>
      <c r="D1216" s="7" t="s">
        <v>1581</v>
      </c>
      <c r="E1216" s="10">
        <v>2009</v>
      </c>
      <c r="F1216" s="9">
        <v>10</v>
      </c>
      <c r="G1216" s="8">
        <v>16.12</v>
      </c>
      <c r="I1216" s="24"/>
      <c r="J1216" s="24"/>
    </row>
    <row r="1217" spans="1:10" ht="12.75">
      <c r="A1217" t="s">
        <v>2158</v>
      </c>
      <c r="B1217" t="s">
        <v>1471</v>
      </c>
      <c r="C1217" s="7" t="s">
        <v>1573</v>
      </c>
      <c r="D1217" s="7" t="s">
        <v>1581</v>
      </c>
      <c r="E1217" s="10">
        <v>2009</v>
      </c>
      <c r="F1217" s="9">
        <v>10</v>
      </c>
      <c r="G1217" s="8">
        <v>16.12</v>
      </c>
      <c r="I1217" s="24"/>
      <c r="J1217" s="24"/>
    </row>
    <row r="1218" spans="1:10" ht="12.75" customHeight="1">
      <c r="A1218" t="s">
        <v>2158</v>
      </c>
      <c r="B1218" t="s">
        <v>1494</v>
      </c>
      <c r="C1218" s="7" t="s">
        <v>1573</v>
      </c>
      <c r="D1218" s="7" t="s">
        <v>1581</v>
      </c>
      <c r="E1218" s="10">
        <v>2009</v>
      </c>
      <c r="F1218" s="9">
        <v>10</v>
      </c>
      <c r="G1218" s="8">
        <v>26.89</v>
      </c>
      <c r="I1218" s="24"/>
      <c r="J1218" s="24"/>
    </row>
    <row r="1219" spans="1:10" ht="12.75">
      <c r="A1219" t="s">
        <v>2158</v>
      </c>
      <c r="B1219" t="s">
        <v>1524</v>
      </c>
      <c r="C1219" s="7" t="s">
        <v>1573</v>
      </c>
      <c r="D1219" s="7" t="s">
        <v>1581</v>
      </c>
      <c r="E1219" s="10">
        <v>2009</v>
      </c>
      <c r="F1219" s="9">
        <v>10</v>
      </c>
      <c r="G1219" s="8">
        <v>785.08</v>
      </c>
      <c r="I1219" s="24"/>
      <c r="J1219" s="24"/>
    </row>
    <row r="1220" spans="1:10" ht="12.75" customHeight="1">
      <c r="A1220" t="s">
        <v>2158</v>
      </c>
      <c r="B1220" t="s">
        <v>1493</v>
      </c>
      <c r="C1220" s="7" t="s">
        <v>1573</v>
      </c>
      <c r="D1220" s="7" t="s">
        <v>1581</v>
      </c>
      <c r="E1220" s="10">
        <v>2009</v>
      </c>
      <c r="F1220" s="9">
        <v>10</v>
      </c>
      <c r="G1220" s="8">
        <v>950.95</v>
      </c>
      <c r="I1220" s="24"/>
      <c r="J1220" s="24"/>
    </row>
    <row r="1221" spans="1:10" ht="12.75">
      <c r="A1221" t="s">
        <v>2158</v>
      </c>
      <c r="B1221" t="s">
        <v>683</v>
      </c>
      <c r="C1221" s="7" t="s">
        <v>1573</v>
      </c>
      <c r="D1221" s="7" t="s">
        <v>1581</v>
      </c>
      <c r="E1221" s="10">
        <v>2010</v>
      </c>
      <c r="F1221" s="9">
        <v>10</v>
      </c>
      <c r="G1221" s="8">
        <v>15.44</v>
      </c>
      <c r="I1221" s="24"/>
      <c r="J1221" s="24"/>
    </row>
    <row r="1222" spans="1:10" ht="12.75" customHeight="1">
      <c r="A1222" t="s">
        <v>2158</v>
      </c>
      <c r="B1222" t="s">
        <v>763</v>
      </c>
      <c r="C1222" s="7" t="s">
        <v>1573</v>
      </c>
      <c r="D1222" s="7" t="s">
        <v>1581</v>
      </c>
      <c r="E1222" s="10">
        <v>2010</v>
      </c>
      <c r="F1222" s="9">
        <v>10</v>
      </c>
      <c r="G1222" s="8">
        <v>15.9</v>
      </c>
      <c r="I1222" s="24"/>
      <c r="J1222" s="24"/>
    </row>
    <row r="1223" spans="1:10" ht="12.75">
      <c r="A1223" t="s">
        <v>2158</v>
      </c>
      <c r="B1223" t="s">
        <v>751</v>
      </c>
      <c r="C1223" s="7" t="s">
        <v>1573</v>
      </c>
      <c r="D1223" s="7" t="s">
        <v>1581</v>
      </c>
      <c r="E1223" s="10">
        <v>2010</v>
      </c>
      <c r="F1223" s="9">
        <v>10</v>
      </c>
      <c r="G1223" s="8">
        <v>16.12</v>
      </c>
      <c r="I1223" s="24"/>
      <c r="J1223" s="24"/>
    </row>
    <row r="1224" spans="1:10" ht="12.75" customHeight="1">
      <c r="A1224" t="s">
        <v>2158</v>
      </c>
      <c r="B1224" t="s">
        <v>752</v>
      </c>
      <c r="C1224" s="7" t="s">
        <v>1573</v>
      </c>
      <c r="D1224" s="7" t="s">
        <v>1581</v>
      </c>
      <c r="E1224" s="10">
        <v>2010</v>
      </c>
      <c r="F1224" s="9">
        <v>10</v>
      </c>
      <c r="G1224" s="8">
        <v>16.12</v>
      </c>
      <c r="I1224" s="24"/>
      <c r="J1224" s="24"/>
    </row>
    <row r="1225" spans="1:10" ht="12.75">
      <c r="A1225" t="s">
        <v>2158</v>
      </c>
      <c r="B1225" t="s">
        <v>765</v>
      </c>
      <c r="C1225" s="7" t="s">
        <v>1573</v>
      </c>
      <c r="D1225" s="7" t="s">
        <v>1581</v>
      </c>
      <c r="E1225" s="10">
        <v>2010</v>
      </c>
      <c r="F1225" s="9">
        <v>10</v>
      </c>
      <c r="G1225" s="8">
        <v>16.12</v>
      </c>
      <c r="I1225" s="24"/>
      <c r="J1225" s="24"/>
    </row>
    <row r="1226" spans="1:10" ht="12.75" customHeight="1">
      <c r="A1226" t="s">
        <v>2158</v>
      </c>
      <c r="B1226" t="s">
        <v>750</v>
      </c>
      <c r="C1226" s="7" t="s">
        <v>1573</v>
      </c>
      <c r="D1226" s="7" t="s">
        <v>1581</v>
      </c>
      <c r="E1226" s="10">
        <v>2010</v>
      </c>
      <c r="F1226" s="9">
        <v>10</v>
      </c>
      <c r="G1226" s="8">
        <v>29.65</v>
      </c>
      <c r="I1226" s="24"/>
      <c r="J1226" s="24"/>
    </row>
    <row r="1227" spans="1:10" ht="12.75">
      <c r="A1227" t="s">
        <v>2158</v>
      </c>
      <c r="B1227" t="s">
        <v>682</v>
      </c>
      <c r="C1227" s="7" t="s">
        <v>1573</v>
      </c>
      <c r="D1227" s="7" t="s">
        <v>1581</v>
      </c>
      <c r="E1227" s="10">
        <v>2010</v>
      </c>
      <c r="F1227" s="9">
        <v>10</v>
      </c>
      <c r="G1227" s="8">
        <v>30.59</v>
      </c>
      <c r="I1227" s="24"/>
      <c r="J1227" s="24"/>
    </row>
    <row r="1228" spans="1:10" ht="12.75" customHeight="1">
      <c r="A1228" t="s">
        <v>2158</v>
      </c>
      <c r="B1228" t="s">
        <v>685</v>
      </c>
      <c r="C1228" s="7" t="s">
        <v>1573</v>
      </c>
      <c r="D1228" s="7" t="s">
        <v>1581</v>
      </c>
      <c r="E1228" s="10">
        <v>2010</v>
      </c>
      <c r="F1228" s="9">
        <v>10</v>
      </c>
      <c r="G1228" s="8">
        <v>785.8</v>
      </c>
      <c r="I1228" s="24"/>
      <c r="J1228" s="24"/>
    </row>
    <row r="1229" spans="1:10" ht="12.75">
      <c r="A1229" t="s">
        <v>2158</v>
      </c>
      <c r="B1229" t="s">
        <v>1447</v>
      </c>
      <c r="C1229" s="7" t="s">
        <v>1573</v>
      </c>
      <c r="D1229" s="7" t="s">
        <v>1581</v>
      </c>
      <c r="E1229" s="10">
        <v>2009</v>
      </c>
      <c r="F1229" s="9">
        <v>11</v>
      </c>
      <c r="G1229" s="8">
        <v>15.44</v>
      </c>
      <c r="I1229" s="24"/>
      <c r="J1229" s="24"/>
    </row>
    <row r="1230" spans="1:10" ht="12.75" customHeight="1">
      <c r="A1230" t="s">
        <v>2158</v>
      </c>
      <c r="B1230" t="s">
        <v>1440</v>
      </c>
      <c r="C1230" s="7" t="s">
        <v>1573</v>
      </c>
      <c r="D1230" s="7" t="s">
        <v>1581</v>
      </c>
      <c r="E1230" s="10">
        <v>2009</v>
      </c>
      <c r="F1230" s="9">
        <v>11</v>
      </c>
      <c r="G1230" s="8">
        <v>15.9</v>
      </c>
      <c r="I1230" s="24"/>
      <c r="J1230" s="24"/>
    </row>
    <row r="1231" spans="1:10" ht="12.75">
      <c r="A1231" t="s">
        <v>2158</v>
      </c>
      <c r="B1231" t="s">
        <v>1462</v>
      </c>
      <c r="C1231" s="7" t="s">
        <v>1573</v>
      </c>
      <c r="D1231" s="7" t="s">
        <v>1581</v>
      </c>
      <c r="E1231" s="10">
        <v>2009</v>
      </c>
      <c r="F1231" s="9">
        <v>11</v>
      </c>
      <c r="G1231" s="8">
        <v>16.12</v>
      </c>
      <c r="I1231" s="24"/>
      <c r="J1231" s="24"/>
    </row>
    <row r="1232" spans="1:10" ht="12.75" customHeight="1">
      <c r="A1232" t="s">
        <v>2158</v>
      </c>
      <c r="B1232" t="s">
        <v>1463</v>
      </c>
      <c r="C1232" s="7" t="s">
        <v>1573</v>
      </c>
      <c r="D1232" s="7" t="s">
        <v>1581</v>
      </c>
      <c r="E1232" s="10">
        <v>2009</v>
      </c>
      <c r="F1232" s="9">
        <v>11</v>
      </c>
      <c r="G1232" s="8">
        <v>16.12</v>
      </c>
      <c r="I1232" s="24"/>
      <c r="J1232" s="24"/>
    </row>
    <row r="1233" spans="1:10" ht="12.75">
      <c r="A1233" t="s">
        <v>2158</v>
      </c>
      <c r="B1233" t="s">
        <v>1472</v>
      </c>
      <c r="C1233" s="7" t="s">
        <v>1573</v>
      </c>
      <c r="D1233" s="7" t="s">
        <v>1581</v>
      </c>
      <c r="E1233" s="10">
        <v>2009</v>
      </c>
      <c r="F1233" s="9">
        <v>11</v>
      </c>
      <c r="G1233" s="8">
        <v>16.12</v>
      </c>
      <c r="I1233" s="24"/>
      <c r="J1233" s="24"/>
    </row>
    <row r="1234" spans="1:10" ht="12.75" customHeight="1">
      <c r="A1234" t="s">
        <v>2158</v>
      </c>
      <c r="B1234" t="s">
        <v>1464</v>
      </c>
      <c r="C1234" s="7" t="s">
        <v>1573</v>
      </c>
      <c r="D1234" s="7" t="s">
        <v>1581</v>
      </c>
      <c r="E1234" s="10">
        <v>2009</v>
      </c>
      <c r="F1234" s="9">
        <v>11</v>
      </c>
      <c r="G1234" s="8">
        <v>16.31</v>
      </c>
      <c r="I1234" s="24"/>
      <c r="J1234" s="24"/>
    </row>
    <row r="1235" spans="1:10" ht="12.75">
      <c r="A1235" t="s">
        <v>2158</v>
      </c>
      <c r="B1235" t="s">
        <v>1446</v>
      </c>
      <c r="C1235" s="7" t="s">
        <v>1573</v>
      </c>
      <c r="D1235" s="7" t="s">
        <v>1581</v>
      </c>
      <c r="E1235" s="10">
        <v>2009</v>
      </c>
      <c r="F1235" s="9">
        <v>11</v>
      </c>
      <c r="G1235" s="8">
        <v>29.72</v>
      </c>
      <c r="I1235" s="24"/>
      <c r="J1235" s="24"/>
    </row>
    <row r="1236" spans="1:10" ht="12.75" customHeight="1">
      <c r="A1236" t="s">
        <v>2158</v>
      </c>
      <c r="B1236" t="s">
        <v>1445</v>
      </c>
      <c r="C1236" s="7" t="s">
        <v>1573</v>
      </c>
      <c r="D1236" s="7" t="s">
        <v>1581</v>
      </c>
      <c r="E1236" s="10">
        <v>2009</v>
      </c>
      <c r="F1236" s="9">
        <v>11</v>
      </c>
      <c r="G1236" s="8">
        <v>965.04</v>
      </c>
      <c r="I1236" s="24"/>
      <c r="J1236" s="24"/>
    </row>
    <row r="1237" spans="1:10" ht="12.75">
      <c r="A1237" t="s">
        <v>2158</v>
      </c>
      <c r="B1237" t="s">
        <v>767</v>
      </c>
      <c r="C1237" s="7" t="s">
        <v>1573</v>
      </c>
      <c r="D1237" s="7" t="s">
        <v>1581</v>
      </c>
      <c r="E1237" s="10">
        <v>2010</v>
      </c>
      <c r="F1237" s="9">
        <v>11</v>
      </c>
      <c r="G1237" s="8">
        <v>15.44</v>
      </c>
      <c r="I1237" s="24"/>
      <c r="J1237" s="24"/>
    </row>
    <row r="1238" spans="1:10" ht="12.75" customHeight="1">
      <c r="A1238" t="s">
        <v>2158</v>
      </c>
      <c r="B1238" t="s">
        <v>709</v>
      </c>
      <c r="C1238" s="7" t="s">
        <v>1573</v>
      </c>
      <c r="D1238" s="7" t="s">
        <v>1581</v>
      </c>
      <c r="E1238" s="10">
        <v>2010</v>
      </c>
      <c r="F1238" s="9">
        <v>11</v>
      </c>
      <c r="G1238" s="8">
        <v>15.9</v>
      </c>
      <c r="I1238" s="24"/>
      <c r="J1238" s="24"/>
    </row>
    <row r="1239" spans="1:10" ht="12.75">
      <c r="A1239" t="s">
        <v>2158</v>
      </c>
      <c r="B1239" t="s">
        <v>714</v>
      </c>
      <c r="C1239" s="7" t="s">
        <v>1573</v>
      </c>
      <c r="D1239" s="7" t="s">
        <v>1581</v>
      </c>
      <c r="E1239" s="10">
        <v>2010</v>
      </c>
      <c r="F1239" s="9">
        <v>11</v>
      </c>
      <c r="G1239" s="8">
        <v>16.12</v>
      </c>
      <c r="I1239" s="24"/>
      <c r="J1239" s="24"/>
    </row>
    <row r="1240" spans="1:10" ht="12.75" customHeight="1">
      <c r="A1240" t="s">
        <v>2158</v>
      </c>
      <c r="B1240" t="s">
        <v>723</v>
      </c>
      <c r="C1240" s="7" t="s">
        <v>1573</v>
      </c>
      <c r="D1240" s="7" t="s">
        <v>1581</v>
      </c>
      <c r="E1240" s="10">
        <v>2010</v>
      </c>
      <c r="F1240" s="9">
        <v>11</v>
      </c>
      <c r="G1240" s="8">
        <v>16.12</v>
      </c>
      <c r="I1240" s="24"/>
      <c r="J1240" s="24"/>
    </row>
    <row r="1241" spans="1:10" ht="12.75">
      <c r="A1241" t="s">
        <v>2158</v>
      </c>
      <c r="B1241" t="s">
        <v>778</v>
      </c>
      <c r="C1241" s="7" t="s">
        <v>1573</v>
      </c>
      <c r="D1241" s="7" t="s">
        <v>1581</v>
      </c>
      <c r="E1241" s="10">
        <v>2010</v>
      </c>
      <c r="F1241" s="9">
        <v>11</v>
      </c>
      <c r="G1241" s="8">
        <v>16.12</v>
      </c>
      <c r="I1241" s="24"/>
      <c r="J1241" s="24"/>
    </row>
    <row r="1242" spans="1:10" ht="12.75" customHeight="1">
      <c r="A1242" t="s">
        <v>2158</v>
      </c>
      <c r="B1242" t="s">
        <v>724</v>
      </c>
      <c r="C1242" s="7" t="s">
        <v>1573</v>
      </c>
      <c r="D1242" s="7" t="s">
        <v>1581</v>
      </c>
      <c r="E1242" s="10">
        <v>2010</v>
      </c>
      <c r="F1242" s="9">
        <v>11</v>
      </c>
      <c r="G1242" s="8">
        <v>16.65</v>
      </c>
      <c r="I1242" s="24"/>
      <c r="J1242" s="24"/>
    </row>
    <row r="1243" spans="1:10" ht="12.75">
      <c r="A1243" t="s">
        <v>2158</v>
      </c>
      <c r="B1243" t="s">
        <v>766</v>
      </c>
      <c r="C1243" s="7" t="s">
        <v>1573</v>
      </c>
      <c r="D1243" s="7" t="s">
        <v>1581</v>
      </c>
      <c r="E1243" s="10">
        <v>2010</v>
      </c>
      <c r="F1243" s="9">
        <v>11</v>
      </c>
      <c r="G1243" s="8">
        <v>28.83</v>
      </c>
      <c r="I1243" s="24"/>
      <c r="J1243" s="24"/>
    </row>
    <row r="1244" spans="1:10" ht="12.75" customHeight="1">
      <c r="A1244" t="s">
        <v>2158</v>
      </c>
      <c r="B1244" t="s">
        <v>782</v>
      </c>
      <c r="C1244" s="7" t="s">
        <v>1573</v>
      </c>
      <c r="D1244" s="7" t="s">
        <v>1581</v>
      </c>
      <c r="E1244" s="10">
        <v>2010</v>
      </c>
      <c r="F1244" s="9">
        <v>11</v>
      </c>
      <c r="G1244" s="8">
        <v>785.8</v>
      </c>
      <c r="I1244" s="24"/>
      <c r="J1244" s="24"/>
    </row>
    <row r="1245" spans="1:10" ht="12.75">
      <c r="A1245" t="s">
        <v>2158</v>
      </c>
      <c r="B1245" t="s">
        <v>722</v>
      </c>
      <c r="C1245" s="7" t="s">
        <v>1573</v>
      </c>
      <c r="D1245" s="7" t="s">
        <v>1581</v>
      </c>
      <c r="E1245" s="10">
        <v>2010</v>
      </c>
      <c r="F1245" s="9">
        <v>11</v>
      </c>
      <c r="G1245" s="8">
        <v>830.47</v>
      </c>
      <c r="I1245" s="24"/>
      <c r="J1245" s="24"/>
    </row>
    <row r="1246" spans="1:10" ht="12.75" customHeight="1">
      <c r="A1246" t="s">
        <v>2158</v>
      </c>
      <c r="B1246" t="s">
        <v>681</v>
      </c>
      <c r="C1246" s="7" t="s">
        <v>1573</v>
      </c>
      <c r="D1246" s="7" t="s">
        <v>1581</v>
      </c>
      <c r="E1246" s="10">
        <v>2010</v>
      </c>
      <c r="F1246" s="9">
        <v>11</v>
      </c>
      <c r="G1246" s="8">
        <v>954.14</v>
      </c>
      <c r="I1246" s="24"/>
      <c r="J1246" s="24"/>
    </row>
    <row r="1247" spans="1:10" ht="12.75">
      <c r="A1247" t="s">
        <v>2158</v>
      </c>
      <c r="B1247" t="s">
        <v>1502</v>
      </c>
      <c r="C1247" s="7" t="s">
        <v>1573</v>
      </c>
      <c r="D1247" s="7" t="s">
        <v>1581</v>
      </c>
      <c r="E1247" s="10">
        <v>2009</v>
      </c>
      <c r="F1247" s="9">
        <v>12</v>
      </c>
      <c r="G1247" s="8">
        <v>15.44</v>
      </c>
      <c r="I1247" s="24"/>
      <c r="J1247" s="24"/>
    </row>
    <row r="1248" spans="1:10" ht="12.75" customHeight="1">
      <c r="A1248" t="s">
        <v>2158</v>
      </c>
      <c r="B1248" t="s">
        <v>1468</v>
      </c>
      <c r="C1248" s="7" t="s">
        <v>1573</v>
      </c>
      <c r="D1248" s="7" t="s">
        <v>1581</v>
      </c>
      <c r="E1248" s="10">
        <v>2009</v>
      </c>
      <c r="F1248" s="9">
        <v>12</v>
      </c>
      <c r="G1248" s="8">
        <v>15.9</v>
      </c>
      <c r="I1248" s="24"/>
      <c r="J1248" s="24"/>
    </row>
    <row r="1249" spans="1:10" ht="12.75">
      <c r="A1249" t="s">
        <v>2158</v>
      </c>
      <c r="B1249" t="s">
        <v>1479</v>
      </c>
      <c r="C1249" s="7" t="s">
        <v>1573</v>
      </c>
      <c r="D1249" s="7" t="s">
        <v>1581</v>
      </c>
      <c r="E1249" s="10">
        <v>2009</v>
      </c>
      <c r="F1249" s="9">
        <v>12</v>
      </c>
      <c r="G1249" s="8">
        <v>16.12</v>
      </c>
      <c r="I1249" s="24"/>
      <c r="J1249" s="24"/>
    </row>
    <row r="1250" spans="1:10" ht="12.75" customHeight="1">
      <c r="A1250" t="s">
        <v>2158</v>
      </c>
      <c r="B1250" t="s">
        <v>1480</v>
      </c>
      <c r="C1250" s="7" t="s">
        <v>1573</v>
      </c>
      <c r="D1250" s="7" t="s">
        <v>1581</v>
      </c>
      <c r="E1250" s="10">
        <v>2009</v>
      </c>
      <c r="F1250" s="9">
        <v>12</v>
      </c>
      <c r="G1250" s="8">
        <v>16.12</v>
      </c>
      <c r="I1250" s="24"/>
      <c r="J1250" s="24"/>
    </row>
    <row r="1251" spans="1:10" ht="12.75">
      <c r="A1251" t="s">
        <v>2158</v>
      </c>
      <c r="B1251" t="s">
        <v>1481</v>
      </c>
      <c r="C1251" s="7" t="s">
        <v>1573</v>
      </c>
      <c r="D1251" s="7" t="s">
        <v>1581</v>
      </c>
      <c r="E1251" s="10">
        <v>2009</v>
      </c>
      <c r="F1251" s="9">
        <v>12</v>
      </c>
      <c r="G1251" s="8">
        <v>16.12</v>
      </c>
      <c r="I1251" s="24"/>
      <c r="J1251" s="24"/>
    </row>
    <row r="1252" spans="1:10" ht="12.75" customHeight="1">
      <c r="A1252" t="s">
        <v>2158</v>
      </c>
      <c r="B1252" t="s">
        <v>1496</v>
      </c>
      <c r="C1252" s="7" t="s">
        <v>1573</v>
      </c>
      <c r="D1252" s="7" t="s">
        <v>1581</v>
      </c>
      <c r="E1252" s="10">
        <v>2009</v>
      </c>
      <c r="F1252" s="9">
        <v>12</v>
      </c>
      <c r="G1252" s="8">
        <v>16.12</v>
      </c>
      <c r="I1252" s="24"/>
      <c r="J1252" s="24"/>
    </row>
    <row r="1253" spans="1:10" ht="12.75">
      <c r="A1253" t="s">
        <v>2158</v>
      </c>
      <c r="B1253" t="s">
        <v>1501</v>
      </c>
      <c r="C1253" s="7" t="s">
        <v>1573</v>
      </c>
      <c r="D1253" s="7" t="s">
        <v>1581</v>
      </c>
      <c r="E1253" s="10">
        <v>2009</v>
      </c>
      <c r="F1253" s="9">
        <v>12</v>
      </c>
      <c r="G1253" s="8">
        <v>35.73</v>
      </c>
      <c r="I1253" s="24"/>
      <c r="J1253" s="24"/>
    </row>
    <row r="1254" spans="1:10" ht="12.75" customHeight="1">
      <c r="A1254" t="s">
        <v>2158</v>
      </c>
      <c r="B1254" t="s">
        <v>1513</v>
      </c>
      <c r="C1254" s="7" t="s">
        <v>1573</v>
      </c>
      <c r="D1254" s="7" t="s">
        <v>1581</v>
      </c>
      <c r="E1254" s="10">
        <v>2009</v>
      </c>
      <c r="F1254" s="9">
        <v>12</v>
      </c>
      <c r="G1254" s="8">
        <v>785.42</v>
      </c>
      <c r="I1254" s="24"/>
      <c r="J1254" s="24"/>
    </row>
    <row r="1255" spans="1:10" ht="12.75">
      <c r="A1255" t="s">
        <v>2158</v>
      </c>
      <c r="B1255" t="s">
        <v>1500</v>
      </c>
      <c r="C1255" s="7" t="s">
        <v>1573</v>
      </c>
      <c r="D1255" s="7" t="s">
        <v>1581</v>
      </c>
      <c r="E1255" s="10">
        <v>2009</v>
      </c>
      <c r="F1255" s="9">
        <v>12</v>
      </c>
      <c r="G1255" s="8">
        <v>909.02</v>
      </c>
      <c r="I1255" s="24"/>
      <c r="J1255" s="24"/>
    </row>
    <row r="1256" spans="1:10" ht="12.75" customHeight="1">
      <c r="A1256" t="s">
        <v>2158</v>
      </c>
      <c r="B1256" t="s">
        <v>759</v>
      </c>
      <c r="C1256" s="7" t="s">
        <v>1573</v>
      </c>
      <c r="D1256" s="7" t="s">
        <v>1581</v>
      </c>
      <c r="E1256" s="10">
        <v>2010</v>
      </c>
      <c r="F1256" s="9">
        <v>12</v>
      </c>
      <c r="G1256" s="8">
        <v>15.44</v>
      </c>
      <c r="I1256" s="24"/>
      <c r="J1256" s="24"/>
    </row>
    <row r="1257" spans="1:10" ht="12.75">
      <c r="A1257" t="s">
        <v>2158</v>
      </c>
      <c r="B1257" t="s">
        <v>768</v>
      </c>
      <c r="C1257" s="7" t="s">
        <v>1573</v>
      </c>
      <c r="D1257" s="7" t="s">
        <v>1581</v>
      </c>
      <c r="E1257" s="10">
        <v>2010</v>
      </c>
      <c r="F1257" s="9">
        <v>12</v>
      </c>
      <c r="G1257" s="8">
        <v>15.9</v>
      </c>
      <c r="I1257" s="24"/>
      <c r="J1257" s="24"/>
    </row>
    <row r="1258" spans="1:10" ht="12.75" customHeight="1">
      <c r="A1258" t="s">
        <v>2158</v>
      </c>
      <c r="B1258" t="s">
        <v>708</v>
      </c>
      <c r="C1258" s="7" t="s">
        <v>1573</v>
      </c>
      <c r="D1258" s="7" t="s">
        <v>1581</v>
      </c>
      <c r="E1258" s="10">
        <v>2010</v>
      </c>
      <c r="F1258" s="9">
        <v>12</v>
      </c>
      <c r="G1258" s="8">
        <v>16.12</v>
      </c>
      <c r="I1258" s="24"/>
      <c r="J1258" s="24"/>
    </row>
    <row r="1259" spans="1:10" ht="12.75">
      <c r="A1259" t="s">
        <v>2158</v>
      </c>
      <c r="B1259" t="s">
        <v>790</v>
      </c>
      <c r="C1259" s="7" t="s">
        <v>1573</v>
      </c>
      <c r="D1259" s="7" t="s">
        <v>1581</v>
      </c>
      <c r="E1259" s="10">
        <v>2010</v>
      </c>
      <c r="F1259" s="9">
        <v>12</v>
      </c>
      <c r="G1259" s="8">
        <v>16.12</v>
      </c>
      <c r="I1259" s="24"/>
      <c r="J1259" s="24"/>
    </row>
    <row r="1260" spans="1:10" ht="12.75" customHeight="1">
      <c r="A1260" t="s">
        <v>2158</v>
      </c>
      <c r="B1260" t="s">
        <v>791</v>
      </c>
      <c r="C1260" s="7" t="s">
        <v>1573</v>
      </c>
      <c r="D1260" s="7" t="s">
        <v>1581</v>
      </c>
      <c r="E1260" s="10">
        <v>2010</v>
      </c>
      <c r="F1260" s="9">
        <v>12</v>
      </c>
      <c r="G1260" s="8">
        <v>16.12</v>
      </c>
      <c r="I1260" s="24"/>
      <c r="J1260" s="24"/>
    </row>
    <row r="1261" spans="1:10" ht="12.75">
      <c r="A1261" t="s">
        <v>2158</v>
      </c>
      <c r="B1261" t="s">
        <v>792</v>
      </c>
      <c r="C1261" s="7" t="s">
        <v>1573</v>
      </c>
      <c r="D1261" s="7" t="s">
        <v>1581</v>
      </c>
      <c r="E1261" s="10">
        <v>2010</v>
      </c>
      <c r="F1261" s="9">
        <v>12</v>
      </c>
      <c r="G1261" s="8">
        <v>16.12</v>
      </c>
      <c r="I1261" s="24"/>
      <c r="J1261" s="24"/>
    </row>
    <row r="1262" spans="1:10" ht="12.75" customHeight="1">
      <c r="A1262" t="s">
        <v>2158</v>
      </c>
      <c r="B1262" t="s">
        <v>758</v>
      </c>
      <c r="C1262" s="7" t="s">
        <v>1573</v>
      </c>
      <c r="D1262" s="7" t="s">
        <v>1581</v>
      </c>
      <c r="E1262" s="10">
        <v>2010</v>
      </c>
      <c r="F1262" s="9">
        <v>12</v>
      </c>
      <c r="G1262" s="8">
        <v>32.53</v>
      </c>
      <c r="I1262" s="24"/>
      <c r="J1262" s="24"/>
    </row>
    <row r="1263" spans="1:10" ht="12.75">
      <c r="A1263" t="s">
        <v>2158</v>
      </c>
      <c r="B1263" t="s">
        <v>698</v>
      </c>
      <c r="C1263" s="7" t="s">
        <v>1573</v>
      </c>
      <c r="D1263" s="7" t="s">
        <v>1581</v>
      </c>
      <c r="E1263" s="10">
        <v>2010</v>
      </c>
      <c r="F1263" s="9">
        <v>12</v>
      </c>
      <c r="G1263" s="8">
        <v>785.8</v>
      </c>
      <c r="I1263" s="24"/>
      <c r="J1263" s="24"/>
    </row>
    <row r="1264" spans="1:13" ht="12.75" customHeight="1">
      <c r="A1264" t="s">
        <v>2158</v>
      </c>
      <c r="B1264" t="s">
        <v>757</v>
      </c>
      <c r="C1264" s="7" t="s">
        <v>1573</v>
      </c>
      <c r="D1264" s="7" t="s">
        <v>1581</v>
      </c>
      <c r="E1264" s="10">
        <v>2010</v>
      </c>
      <c r="F1264" s="9">
        <v>12</v>
      </c>
      <c r="G1264" s="8">
        <v>838.93</v>
      </c>
      <c r="I1264" s="24">
        <f>SUM(G1211:G1264)</f>
        <v>10165.380000000001</v>
      </c>
      <c r="J1264" s="24">
        <f>+I1264/2</f>
        <v>5082.6900000000005</v>
      </c>
      <c r="K1264" t="s">
        <v>2172</v>
      </c>
      <c r="L1264" t="s">
        <v>2158</v>
      </c>
      <c r="M1264" s="7" t="s">
        <v>1573</v>
      </c>
    </row>
    <row r="1265" spans="9:10" ht="12.75">
      <c r="I1265" s="24"/>
      <c r="J1265" s="24"/>
    </row>
    <row r="1266" spans="3:10" ht="12.75">
      <c r="C1266" s="7"/>
      <c r="D1266" s="7"/>
      <c r="I1266" s="24"/>
      <c r="J1266" s="24"/>
    </row>
    <row r="1267" spans="3:10" ht="12.75">
      <c r="C1267" s="7"/>
      <c r="D1267" s="7"/>
      <c r="I1267" s="24"/>
      <c r="J1267" s="24"/>
    </row>
    <row r="1268" spans="1:10" ht="12.75" customHeight="1">
      <c r="A1268" t="s">
        <v>2160</v>
      </c>
      <c r="B1268" t="s">
        <v>1539</v>
      </c>
      <c r="C1268" s="7" t="s">
        <v>1574</v>
      </c>
      <c r="D1268" s="7" t="s">
        <v>1617</v>
      </c>
      <c r="E1268" s="10">
        <v>2009</v>
      </c>
      <c r="F1268" s="9">
        <v>1</v>
      </c>
      <c r="G1268" s="8">
        <v>58.84</v>
      </c>
      <c r="I1268" s="24"/>
      <c r="J1268" s="24"/>
    </row>
    <row r="1269" spans="1:10" ht="12.75">
      <c r="A1269" t="s">
        <v>2160</v>
      </c>
      <c r="B1269" t="s">
        <v>826</v>
      </c>
      <c r="C1269" s="7" t="s">
        <v>1574</v>
      </c>
      <c r="D1269" s="7" t="s">
        <v>1617</v>
      </c>
      <c r="E1269" s="10">
        <v>2010</v>
      </c>
      <c r="F1269" s="9">
        <v>1</v>
      </c>
      <c r="G1269" s="8">
        <v>61.14</v>
      </c>
      <c r="I1269" s="24"/>
      <c r="J1269" s="24"/>
    </row>
    <row r="1270" spans="1:10" ht="12.75" customHeight="1">
      <c r="A1270" t="s">
        <v>2160</v>
      </c>
      <c r="B1270" t="s">
        <v>122</v>
      </c>
      <c r="C1270" s="7" t="s">
        <v>1574</v>
      </c>
      <c r="D1270" s="7" t="s">
        <v>1617</v>
      </c>
      <c r="E1270" s="10">
        <v>2011</v>
      </c>
      <c r="F1270" s="9">
        <v>1</v>
      </c>
      <c r="G1270" s="8">
        <v>60.21</v>
      </c>
      <c r="I1270" s="24"/>
      <c r="J1270" s="24"/>
    </row>
    <row r="1271" spans="1:10" ht="12.75">
      <c r="A1271" t="s">
        <v>2160</v>
      </c>
      <c r="B1271" t="s">
        <v>803</v>
      </c>
      <c r="C1271" s="7" t="s">
        <v>1561</v>
      </c>
      <c r="D1271" s="7" t="s">
        <v>1617</v>
      </c>
      <c r="E1271" s="10">
        <v>2010</v>
      </c>
      <c r="F1271" s="9">
        <v>2</v>
      </c>
      <c r="G1271" s="8">
        <v>60.31</v>
      </c>
      <c r="I1271" s="24"/>
      <c r="J1271" s="24"/>
    </row>
    <row r="1272" spans="1:10" ht="12.75" customHeight="1">
      <c r="A1272" t="s">
        <v>2160</v>
      </c>
      <c r="B1272" t="s">
        <v>112</v>
      </c>
      <c r="C1272" s="7" t="s">
        <v>1574</v>
      </c>
      <c r="D1272" s="7" t="s">
        <v>1617</v>
      </c>
      <c r="E1272" s="10">
        <v>2011</v>
      </c>
      <c r="F1272" s="9">
        <v>2</v>
      </c>
      <c r="G1272" s="8">
        <v>60.39</v>
      </c>
      <c r="I1272" s="24"/>
      <c r="J1272" s="24"/>
    </row>
    <row r="1273" spans="1:10" ht="12.75">
      <c r="A1273" t="s">
        <v>2160</v>
      </c>
      <c r="B1273" t="s">
        <v>805</v>
      </c>
      <c r="C1273" s="7" t="s">
        <v>1561</v>
      </c>
      <c r="D1273" s="7" t="s">
        <v>1617</v>
      </c>
      <c r="E1273" s="10">
        <v>2010</v>
      </c>
      <c r="F1273" s="9">
        <v>3</v>
      </c>
      <c r="G1273" s="8">
        <v>60.31</v>
      </c>
      <c r="I1273" s="24"/>
      <c r="J1273" s="24"/>
    </row>
    <row r="1274" spans="1:13" ht="12.75" customHeight="1">
      <c r="A1274" t="s">
        <v>2160</v>
      </c>
      <c r="B1274" t="s">
        <v>114</v>
      </c>
      <c r="C1274" s="7" t="s">
        <v>1574</v>
      </c>
      <c r="D1274" s="7" t="s">
        <v>1617</v>
      </c>
      <c r="E1274" s="10">
        <v>2011</v>
      </c>
      <c r="F1274" s="9">
        <v>3</v>
      </c>
      <c r="G1274" s="8">
        <v>65.39</v>
      </c>
      <c r="I1274" s="24">
        <f>SUM(G1267:G1274)</f>
        <v>426.59</v>
      </c>
      <c r="J1274" s="24">
        <f>+I1274/3</f>
        <v>142.19666666666666</v>
      </c>
      <c r="K1274" t="s">
        <v>2169</v>
      </c>
      <c r="L1274" t="s">
        <v>2160</v>
      </c>
      <c r="M1274" s="7" t="s">
        <v>1617</v>
      </c>
    </row>
    <row r="1275" spans="1:10" ht="12.75">
      <c r="A1275" t="s">
        <v>2160</v>
      </c>
      <c r="B1275" t="s">
        <v>1540</v>
      </c>
      <c r="C1275" s="7" t="s">
        <v>1573</v>
      </c>
      <c r="D1275" s="7" t="s">
        <v>1581</v>
      </c>
      <c r="E1275" s="10">
        <v>2009</v>
      </c>
      <c r="F1275" s="9">
        <v>4</v>
      </c>
      <c r="G1275" s="8">
        <v>63.84</v>
      </c>
      <c r="I1275" s="24"/>
      <c r="J1275" s="24"/>
    </row>
    <row r="1276" spans="1:10" ht="12.75" customHeight="1">
      <c r="A1276" t="s">
        <v>2160</v>
      </c>
      <c r="B1276" t="s">
        <v>1541</v>
      </c>
      <c r="C1276" s="7" t="s">
        <v>1574</v>
      </c>
      <c r="D1276" s="7" t="s">
        <v>1617</v>
      </c>
      <c r="E1276" s="10">
        <v>2009</v>
      </c>
      <c r="F1276" s="9">
        <v>4</v>
      </c>
      <c r="G1276" s="8">
        <v>127.68</v>
      </c>
      <c r="I1276" s="24"/>
      <c r="J1276" s="24"/>
    </row>
    <row r="1277" spans="1:10" ht="12.75">
      <c r="A1277" t="s">
        <v>2160</v>
      </c>
      <c r="B1277" t="s">
        <v>807</v>
      </c>
      <c r="C1277" s="7" t="s">
        <v>1561</v>
      </c>
      <c r="D1277" s="7" t="s">
        <v>1617</v>
      </c>
      <c r="E1277" s="10">
        <v>2010</v>
      </c>
      <c r="F1277" s="9">
        <v>4</v>
      </c>
      <c r="G1277" s="8">
        <v>60.31</v>
      </c>
      <c r="I1277" s="24"/>
      <c r="J1277" s="24"/>
    </row>
    <row r="1278" spans="1:10" ht="12.75" customHeight="1">
      <c r="A1278" t="s">
        <v>2160</v>
      </c>
      <c r="B1278" t="s">
        <v>116</v>
      </c>
      <c r="C1278" s="7" t="s">
        <v>1574</v>
      </c>
      <c r="D1278" s="7" t="s">
        <v>1617</v>
      </c>
      <c r="E1278" s="10">
        <v>2011</v>
      </c>
      <c r="F1278" s="9">
        <v>4</v>
      </c>
      <c r="G1278" s="8">
        <v>60.39</v>
      </c>
      <c r="I1278" s="24"/>
      <c r="J1278" s="24"/>
    </row>
    <row r="1279" spans="1:10" ht="12.75">
      <c r="A1279" t="s">
        <v>2160</v>
      </c>
      <c r="B1279" t="s">
        <v>809</v>
      </c>
      <c r="C1279" s="7" t="s">
        <v>1561</v>
      </c>
      <c r="D1279" s="7" t="s">
        <v>1617</v>
      </c>
      <c r="E1279" s="10">
        <v>2010</v>
      </c>
      <c r="F1279" s="9">
        <v>5</v>
      </c>
      <c r="G1279" s="8">
        <v>60.38</v>
      </c>
      <c r="I1279" s="24"/>
      <c r="J1279" s="24"/>
    </row>
    <row r="1280" spans="1:10" ht="12.75" customHeight="1">
      <c r="A1280" t="s">
        <v>2160</v>
      </c>
      <c r="B1280" t="s">
        <v>118</v>
      </c>
      <c r="C1280" s="7" t="s">
        <v>1574</v>
      </c>
      <c r="D1280" s="7" t="s">
        <v>1617</v>
      </c>
      <c r="E1280" s="10">
        <v>2011</v>
      </c>
      <c r="F1280" s="9">
        <v>5</v>
      </c>
      <c r="G1280" s="8">
        <v>61.09</v>
      </c>
      <c r="I1280" s="24"/>
      <c r="J1280" s="24"/>
    </row>
    <row r="1281" spans="1:10" ht="12.75" customHeight="1">
      <c r="A1281" t="s">
        <v>2160</v>
      </c>
      <c r="B1281" t="s">
        <v>1543</v>
      </c>
      <c r="C1281" s="7" t="s">
        <v>1574</v>
      </c>
      <c r="D1281" s="7" t="s">
        <v>1617</v>
      </c>
      <c r="E1281" s="10">
        <v>2009</v>
      </c>
      <c r="F1281" s="9">
        <v>6</v>
      </c>
      <c r="G1281" s="8">
        <v>49.08</v>
      </c>
      <c r="I1281" s="24"/>
      <c r="J1281" s="24"/>
    </row>
    <row r="1282" spans="1:10" ht="12.75">
      <c r="A1282" t="s">
        <v>2160</v>
      </c>
      <c r="B1282" t="s">
        <v>811</v>
      </c>
      <c r="C1282" s="7" t="s">
        <v>1561</v>
      </c>
      <c r="D1282" s="7" t="s">
        <v>1617</v>
      </c>
      <c r="E1282" s="10">
        <v>2010</v>
      </c>
      <c r="F1282" s="9">
        <v>6</v>
      </c>
      <c r="G1282" s="8">
        <v>60.38</v>
      </c>
      <c r="I1282" s="24"/>
      <c r="J1282" s="24"/>
    </row>
    <row r="1283" spans="1:13" ht="12.75" customHeight="1">
      <c r="A1283" t="s">
        <v>2160</v>
      </c>
      <c r="B1283" t="s">
        <v>120</v>
      </c>
      <c r="C1283" s="7" t="s">
        <v>1574</v>
      </c>
      <c r="D1283" s="7" t="s">
        <v>1617</v>
      </c>
      <c r="E1283" s="10">
        <v>2011</v>
      </c>
      <c r="F1283" s="9">
        <v>6</v>
      </c>
      <c r="G1283" s="8">
        <v>60.88</v>
      </c>
      <c r="I1283" s="24">
        <f>SUM(G1275:G1283)</f>
        <v>604.0300000000001</v>
      </c>
      <c r="J1283" s="24">
        <f>+I1283/3</f>
        <v>201.34333333333336</v>
      </c>
      <c r="K1283" t="s">
        <v>2170</v>
      </c>
      <c r="L1283" t="s">
        <v>2160</v>
      </c>
      <c r="M1283" s="7" t="s">
        <v>1617</v>
      </c>
    </row>
    <row r="1284" spans="1:10" ht="12.75" customHeight="1">
      <c r="A1284" t="s">
        <v>2160</v>
      </c>
      <c r="B1284" t="s">
        <v>1544</v>
      </c>
      <c r="C1284" s="7" t="s">
        <v>1574</v>
      </c>
      <c r="D1284" s="7" t="s">
        <v>1617</v>
      </c>
      <c r="E1284" s="10">
        <v>2009</v>
      </c>
      <c r="F1284" s="9">
        <v>7</v>
      </c>
      <c r="G1284" s="8">
        <v>58.96</v>
      </c>
      <c r="I1284" s="24"/>
      <c r="J1284" s="24"/>
    </row>
    <row r="1285" spans="1:10" ht="12.75">
      <c r="A1285" t="s">
        <v>2160</v>
      </c>
      <c r="B1285" t="s">
        <v>813</v>
      </c>
      <c r="C1285" s="7" t="s">
        <v>1561</v>
      </c>
      <c r="D1285" s="7" t="s">
        <v>1617</v>
      </c>
      <c r="E1285" s="10">
        <v>2010</v>
      </c>
      <c r="F1285" s="9">
        <v>7</v>
      </c>
      <c r="G1285" s="8">
        <v>60.38</v>
      </c>
      <c r="I1285" s="24"/>
      <c r="J1285" s="24"/>
    </row>
    <row r="1286" spans="1:10" ht="12.75" customHeight="1">
      <c r="A1286" t="s">
        <v>2160</v>
      </c>
      <c r="B1286" t="s">
        <v>1545</v>
      </c>
      <c r="C1286" s="7" t="s">
        <v>1574</v>
      </c>
      <c r="D1286" s="7" t="s">
        <v>1617</v>
      </c>
      <c r="E1286" s="10">
        <v>2009</v>
      </c>
      <c r="F1286" s="9">
        <v>8</v>
      </c>
      <c r="G1286" s="8">
        <v>59.14</v>
      </c>
      <c r="I1286" s="24"/>
      <c r="J1286" s="24"/>
    </row>
    <row r="1287" spans="1:10" ht="12.75">
      <c r="A1287" t="s">
        <v>2160</v>
      </c>
      <c r="B1287" t="s">
        <v>815</v>
      </c>
      <c r="C1287" s="7" t="s">
        <v>1561</v>
      </c>
      <c r="D1287" s="7" t="s">
        <v>1617</v>
      </c>
      <c r="E1287" s="10">
        <v>2010</v>
      </c>
      <c r="F1287" s="9">
        <v>8</v>
      </c>
      <c r="G1287" s="8">
        <v>60.25</v>
      </c>
      <c r="I1287" s="24"/>
      <c r="J1287" s="24"/>
    </row>
    <row r="1288" spans="1:10" ht="12.75" customHeight="1">
      <c r="A1288" t="s">
        <v>2160</v>
      </c>
      <c r="B1288" t="s">
        <v>1546</v>
      </c>
      <c r="C1288" s="7" t="s">
        <v>1574</v>
      </c>
      <c r="D1288" s="7" t="s">
        <v>1617</v>
      </c>
      <c r="E1288" s="10">
        <v>2009</v>
      </c>
      <c r="F1288" s="9">
        <v>9</v>
      </c>
      <c r="G1288" s="8">
        <v>59.14</v>
      </c>
      <c r="I1288" s="24"/>
      <c r="J1288" s="24"/>
    </row>
    <row r="1289" spans="1:13" ht="12.75">
      <c r="A1289" t="s">
        <v>2160</v>
      </c>
      <c r="B1289" t="s">
        <v>818</v>
      </c>
      <c r="C1289" s="7" t="s">
        <v>1561</v>
      </c>
      <c r="D1289" s="7" t="s">
        <v>1617</v>
      </c>
      <c r="E1289" s="10">
        <v>2010</v>
      </c>
      <c r="F1289" s="9">
        <v>9</v>
      </c>
      <c r="G1289" s="8">
        <v>60.25</v>
      </c>
      <c r="I1289" s="24">
        <f>SUM(G1284:G1289)</f>
        <v>358.12</v>
      </c>
      <c r="J1289" s="24">
        <f>+I1289/2</f>
        <v>179.06</v>
      </c>
      <c r="K1289" t="s">
        <v>2171</v>
      </c>
      <c r="L1289" t="s">
        <v>2160</v>
      </c>
      <c r="M1289" s="7" t="s">
        <v>1617</v>
      </c>
    </row>
    <row r="1290" spans="1:10" ht="12.75" customHeight="1">
      <c r="A1290" t="s">
        <v>2160</v>
      </c>
      <c r="B1290" t="s">
        <v>1547</v>
      </c>
      <c r="C1290" s="7" t="s">
        <v>1574</v>
      </c>
      <c r="D1290" s="7" t="s">
        <v>1617</v>
      </c>
      <c r="E1290" s="10">
        <v>2009</v>
      </c>
      <c r="F1290" s="9">
        <v>10</v>
      </c>
      <c r="G1290" s="8">
        <v>59.14</v>
      </c>
      <c r="I1290" s="24"/>
      <c r="J1290" s="24"/>
    </row>
    <row r="1291" spans="1:10" ht="12.75">
      <c r="A1291" t="s">
        <v>2160</v>
      </c>
      <c r="B1291" t="s">
        <v>820</v>
      </c>
      <c r="C1291" s="7" t="s">
        <v>1561</v>
      </c>
      <c r="D1291" s="7" t="s">
        <v>1617</v>
      </c>
      <c r="E1291" s="10">
        <v>2010</v>
      </c>
      <c r="F1291" s="9">
        <v>10</v>
      </c>
      <c r="G1291" s="8">
        <v>60.25</v>
      </c>
      <c r="I1291" s="24"/>
      <c r="J1291" s="24"/>
    </row>
    <row r="1292" spans="1:10" ht="12.75" customHeight="1">
      <c r="A1292" t="s">
        <v>2160</v>
      </c>
      <c r="B1292" t="s">
        <v>1548</v>
      </c>
      <c r="C1292" s="7" t="s">
        <v>1574</v>
      </c>
      <c r="D1292" s="7" t="s">
        <v>1617</v>
      </c>
      <c r="E1292" s="10">
        <v>2009</v>
      </c>
      <c r="F1292" s="9">
        <v>11</v>
      </c>
      <c r="G1292" s="8">
        <v>59.1</v>
      </c>
      <c r="I1292" s="24"/>
      <c r="J1292" s="24"/>
    </row>
    <row r="1293" spans="1:10" ht="12.75">
      <c r="A1293" t="s">
        <v>2160</v>
      </c>
      <c r="B1293" t="s">
        <v>822</v>
      </c>
      <c r="C1293" s="7" t="s">
        <v>1561</v>
      </c>
      <c r="D1293" s="7" t="s">
        <v>1617</v>
      </c>
      <c r="E1293" s="10">
        <v>2010</v>
      </c>
      <c r="F1293" s="9">
        <v>11</v>
      </c>
      <c r="G1293" s="8">
        <v>70.84</v>
      </c>
      <c r="I1293" s="24"/>
      <c r="J1293" s="24"/>
    </row>
    <row r="1294" spans="1:10" ht="12.75" customHeight="1">
      <c r="A1294" t="s">
        <v>2160</v>
      </c>
      <c r="B1294" t="s">
        <v>1549</v>
      </c>
      <c r="C1294" s="7" t="s">
        <v>1574</v>
      </c>
      <c r="D1294" s="7" t="s">
        <v>1617</v>
      </c>
      <c r="E1294" s="10">
        <v>2009</v>
      </c>
      <c r="F1294" s="9">
        <v>12</v>
      </c>
      <c r="G1294" s="8">
        <v>59.1</v>
      </c>
      <c r="I1294" s="24"/>
      <c r="J1294" s="24"/>
    </row>
    <row r="1295" spans="1:13" ht="12.75">
      <c r="A1295" t="s">
        <v>2160</v>
      </c>
      <c r="B1295" t="s">
        <v>824</v>
      </c>
      <c r="C1295" s="7" t="s">
        <v>1561</v>
      </c>
      <c r="D1295" s="7" t="s">
        <v>1617</v>
      </c>
      <c r="E1295" s="10">
        <v>2010</v>
      </c>
      <c r="F1295" s="9">
        <v>12</v>
      </c>
      <c r="G1295" s="8">
        <v>60.21</v>
      </c>
      <c r="I1295" s="24">
        <f>SUM(G1290:G1295)</f>
        <v>368.64</v>
      </c>
      <c r="J1295" s="24">
        <f>+I1295/2</f>
        <v>184.32</v>
      </c>
      <c r="K1295" t="s">
        <v>2172</v>
      </c>
      <c r="L1295" t="s">
        <v>2160</v>
      </c>
      <c r="M1295" s="7" t="s">
        <v>1617</v>
      </c>
    </row>
    <row r="1296" ht="12.75" customHeight="1">
      <c r="J1296" s="24"/>
    </row>
    <row r="1297" ht="12.75" customHeight="1">
      <c r="J1297" s="24"/>
    </row>
    <row r="1298" ht="12.75">
      <c r="J1298" s="24"/>
    </row>
    <row r="1299" ht="12.75" customHeight="1">
      <c r="J1299" s="24"/>
    </row>
    <row r="1300" spans="9:10" ht="12.75">
      <c r="I1300" s="24"/>
      <c r="J1300" s="24"/>
    </row>
    <row r="1301" spans="9:10" ht="12.75">
      <c r="I1301" s="24"/>
      <c r="J1301" s="24"/>
    </row>
    <row r="1302" spans="9:10" ht="12.75">
      <c r="I1302" s="24"/>
      <c r="J1302" s="24"/>
    </row>
    <row r="1303" spans="9:10" ht="12.75">
      <c r="I1303" s="24"/>
      <c r="J1303" s="24"/>
    </row>
  </sheetData>
  <sheetProtection/>
  <mergeCells count="2">
    <mergeCell ref="E3:G3"/>
    <mergeCell ref="I3:J3"/>
  </mergeCells>
  <printOptions/>
  <pageMargins left="0.7" right="0.7" top="0.75" bottom="0.75" header="0.3" footer="0.3"/>
  <pageSetup orientation="portrait" r:id="rId1"/>
  <ignoredErrors>
    <ignoredError sqref="J105" unlockedFormula="1"/>
  </ignoredErrors>
</worksheet>
</file>

<file path=xl/worksheets/sheet5.xml><?xml version="1.0" encoding="utf-8"?>
<worksheet xmlns="http://schemas.openxmlformats.org/spreadsheetml/2006/main" xmlns:r="http://schemas.openxmlformats.org/officeDocument/2006/relationships">
  <dimension ref="A1:H983"/>
  <sheetViews>
    <sheetView showGridLines="0" zoomScalePageLayoutView="0" workbookViewId="0" topLeftCell="A451">
      <selection activeCell="F4" sqref="F4"/>
    </sheetView>
  </sheetViews>
  <sheetFormatPr defaultColWidth="9.140625" defaultRowHeight="12.75"/>
  <cols>
    <col min="1" max="2" width="1.421875" style="0" customWidth="1"/>
    <col min="3" max="3" width="42.57421875" style="0" customWidth="1"/>
    <col min="4" max="4" width="27.28125" style="0" customWidth="1"/>
    <col min="5" max="5" width="7.8515625" style="0" customWidth="1"/>
    <col min="6" max="6" width="10.57421875" style="0" customWidth="1"/>
    <col min="7" max="7" width="10.421875" style="0" customWidth="1"/>
    <col min="8" max="8" width="16.140625" style="0" customWidth="1"/>
  </cols>
  <sheetData>
    <row r="1" spans="1:8" ht="15.75" customHeight="1">
      <c r="A1" s="274" t="s">
        <v>1060</v>
      </c>
      <c r="B1" s="274"/>
      <c r="C1" s="274"/>
      <c r="D1" s="1" t="s">
        <v>1575</v>
      </c>
      <c r="E1" s="1" t="s">
        <v>1618</v>
      </c>
      <c r="F1" s="1" t="s">
        <v>1899</v>
      </c>
      <c r="G1" s="1" t="s">
        <v>1994</v>
      </c>
      <c r="H1" s="1" t="s">
        <v>2007</v>
      </c>
    </row>
    <row r="2" spans="1:8" ht="15.75" customHeight="1">
      <c r="A2" s="272" t="s">
        <v>1061</v>
      </c>
      <c r="B2" s="272"/>
      <c r="C2" s="272"/>
      <c r="D2" s="272"/>
      <c r="E2" s="272"/>
      <c r="F2" s="272"/>
      <c r="G2" s="272"/>
      <c r="H2" s="272"/>
    </row>
    <row r="3" spans="1:8" ht="15.75" customHeight="1">
      <c r="A3" s="2"/>
      <c r="B3" s="271" t="s">
        <v>1108</v>
      </c>
      <c r="C3" s="271"/>
      <c r="D3" s="271"/>
      <c r="E3" s="271"/>
      <c r="F3" s="271"/>
      <c r="G3" s="271"/>
      <c r="H3" s="271"/>
    </row>
    <row r="4" spans="1:8" ht="15.75" customHeight="1">
      <c r="A4" s="2"/>
      <c r="B4" s="2"/>
      <c r="C4" s="4" t="s">
        <v>1552</v>
      </c>
      <c r="D4" s="4" t="s">
        <v>1576</v>
      </c>
      <c r="E4" s="4" t="s">
        <v>1619</v>
      </c>
      <c r="F4" s="4" t="s">
        <v>1900</v>
      </c>
      <c r="G4" s="4" t="s">
        <v>1995</v>
      </c>
      <c r="H4" s="5">
        <v>165.01</v>
      </c>
    </row>
    <row r="5" spans="1:8" ht="15.75" customHeight="1">
      <c r="A5" s="272" t="s">
        <v>1062</v>
      </c>
      <c r="B5" s="272"/>
      <c r="C5" s="272"/>
      <c r="D5" s="272"/>
      <c r="E5" s="272"/>
      <c r="F5" s="272"/>
      <c r="G5" s="272"/>
      <c r="H5" s="272"/>
    </row>
    <row r="6" spans="1:8" ht="15.75" customHeight="1">
      <c r="A6" s="2"/>
      <c r="B6" s="271" t="s">
        <v>1109</v>
      </c>
      <c r="C6" s="271"/>
      <c r="D6" s="271"/>
      <c r="E6" s="271"/>
      <c r="F6" s="271"/>
      <c r="G6" s="271"/>
      <c r="H6" s="271"/>
    </row>
    <row r="7" spans="1:8" ht="15.75" customHeight="1">
      <c r="A7" s="2"/>
      <c r="B7" s="2"/>
      <c r="C7" s="4" t="s">
        <v>1553</v>
      </c>
      <c r="D7" s="4" t="s">
        <v>1577</v>
      </c>
      <c r="E7" s="4" t="s">
        <v>1620</v>
      </c>
      <c r="F7" s="4" t="s">
        <v>1901</v>
      </c>
      <c r="G7" s="4" t="s">
        <v>1996</v>
      </c>
      <c r="H7" s="5">
        <v>100.13</v>
      </c>
    </row>
    <row r="8" spans="1:8" ht="15.75" customHeight="1">
      <c r="A8" s="272" t="s">
        <v>1063</v>
      </c>
      <c r="B8" s="272"/>
      <c r="C8" s="272"/>
      <c r="D8" s="272"/>
      <c r="E8" s="272"/>
      <c r="F8" s="272"/>
      <c r="G8" s="272"/>
      <c r="H8" s="272"/>
    </row>
    <row r="9" spans="1:8" ht="15.75" customHeight="1">
      <c r="A9" s="2"/>
      <c r="B9" s="271" t="s">
        <v>1110</v>
      </c>
      <c r="C9" s="271"/>
      <c r="D9" s="271"/>
      <c r="E9" s="271"/>
      <c r="F9" s="271"/>
      <c r="G9" s="271"/>
      <c r="H9" s="271"/>
    </row>
    <row r="10" spans="1:8" ht="15.75" customHeight="1">
      <c r="A10" s="2"/>
      <c r="B10" s="2"/>
      <c r="C10" s="4" t="s">
        <v>1554</v>
      </c>
      <c r="D10" s="4" t="s">
        <v>1578</v>
      </c>
      <c r="E10" s="4" t="s">
        <v>1621</v>
      </c>
      <c r="F10" s="4" t="s">
        <v>1902</v>
      </c>
      <c r="G10" s="4" t="s">
        <v>1997</v>
      </c>
      <c r="H10" s="5">
        <v>705.88</v>
      </c>
    </row>
    <row r="11" spans="1:8" ht="15.75" customHeight="1">
      <c r="A11" s="272" t="s">
        <v>1064</v>
      </c>
      <c r="B11" s="272"/>
      <c r="C11" s="272"/>
      <c r="D11" s="272"/>
      <c r="E11" s="272"/>
      <c r="F11" s="272"/>
      <c r="G11" s="272"/>
      <c r="H11" s="272"/>
    </row>
    <row r="12" spans="1:8" ht="15.75" customHeight="1">
      <c r="A12" s="2"/>
      <c r="B12" s="271" t="s">
        <v>1111</v>
      </c>
      <c r="C12" s="271"/>
      <c r="D12" s="271"/>
      <c r="E12" s="271"/>
      <c r="F12" s="271"/>
      <c r="G12" s="271"/>
      <c r="H12" s="271"/>
    </row>
    <row r="13" spans="1:8" ht="15.75" customHeight="1">
      <c r="A13" s="2"/>
      <c r="B13" s="2"/>
      <c r="C13" s="4" t="s">
        <v>1555</v>
      </c>
      <c r="D13" s="4" t="s">
        <v>1579</v>
      </c>
      <c r="E13" s="4" t="s">
        <v>1622</v>
      </c>
      <c r="F13" s="4" t="s">
        <v>1903</v>
      </c>
      <c r="G13" s="4" t="s">
        <v>1998</v>
      </c>
      <c r="H13" s="5">
        <v>34.01</v>
      </c>
    </row>
    <row r="14" spans="1:8" ht="15.75" customHeight="1">
      <c r="A14" s="2"/>
      <c r="B14" s="271" t="s">
        <v>1112</v>
      </c>
      <c r="C14" s="271"/>
      <c r="D14" s="271"/>
      <c r="E14" s="271"/>
      <c r="F14" s="271"/>
      <c r="G14" s="271"/>
      <c r="H14" s="271"/>
    </row>
    <row r="15" spans="1:8" ht="15.75" customHeight="1">
      <c r="A15" s="2"/>
      <c r="B15" s="2"/>
      <c r="C15" s="4" t="s">
        <v>1555</v>
      </c>
      <c r="D15" s="4" t="s">
        <v>1579</v>
      </c>
      <c r="E15" s="4" t="s">
        <v>1623</v>
      </c>
      <c r="F15" s="4" t="s">
        <v>1904</v>
      </c>
      <c r="G15" s="4" t="s">
        <v>1999</v>
      </c>
      <c r="H15" s="5">
        <v>33.58</v>
      </c>
    </row>
    <row r="16" spans="1:8" ht="15.75" customHeight="1">
      <c r="A16" s="2"/>
      <c r="B16" s="271" t="s">
        <v>1113</v>
      </c>
      <c r="C16" s="271"/>
      <c r="D16" s="271"/>
      <c r="E16" s="271"/>
      <c r="F16" s="271"/>
      <c r="G16" s="271"/>
      <c r="H16" s="271"/>
    </row>
    <row r="17" spans="1:8" ht="15.75" customHeight="1">
      <c r="A17" s="2"/>
      <c r="B17" s="2"/>
      <c r="C17" s="4" t="s">
        <v>1555</v>
      </c>
      <c r="D17" s="4" t="s">
        <v>1579</v>
      </c>
      <c r="E17" s="4" t="s">
        <v>1624</v>
      </c>
      <c r="F17" s="4"/>
      <c r="G17" s="4" t="s">
        <v>2000</v>
      </c>
      <c r="H17" s="5">
        <v>0</v>
      </c>
    </row>
    <row r="18" spans="1:8" ht="15.75" customHeight="1">
      <c r="A18" s="2"/>
      <c r="B18" s="271" t="s">
        <v>1114</v>
      </c>
      <c r="C18" s="271"/>
      <c r="D18" s="271"/>
      <c r="E18" s="271"/>
      <c r="F18" s="271"/>
      <c r="G18" s="271"/>
      <c r="H18" s="271"/>
    </row>
    <row r="19" spans="1:8" ht="15.75" customHeight="1">
      <c r="A19" s="2"/>
      <c r="B19" s="2"/>
      <c r="C19" s="4" t="s">
        <v>1555</v>
      </c>
      <c r="D19" s="4" t="s">
        <v>1580</v>
      </c>
      <c r="E19" s="4" t="s">
        <v>1625</v>
      </c>
      <c r="F19" s="4" t="s">
        <v>1905</v>
      </c>
      <c r="G19" s="4" t="s">
        <v>2000</v>
      </c>
      <c r="H19" s="5">
        <v>32.06</v>
      </c>
    </row>
    <row r="20" spans="1:8" ht="15.75" customHeight="1">
      <c r="A20" s="2"/>
      <c r="B20" s="271" t="s">
        <v>1115</v>
      </c>
      <c r="C20" s="271"/>
      <c r="D20" s="271"/>
      <c r="E20" s="271"/>
      <c r="F20" s="271"/>
      <c r="G20" s="271"/>
      <c r="H20" s="271"/>
    </row>
    <row r="21" spans="1:8" ht="15.75" customHeight="1">
      <c r="A21" s="2"/>
      <c r="B21" s="2"/>
      <c r="C21" s="4" t="s">
        <v>1555</v>
      </c>
      <c r="D21" s="4" t="s">
        <v>1579</v>
      </c>
      <c r="E21" s="4" t="s">
        <v>1626</v>
      </c>
      <c r="F21" s="4" t="s">
        <v>1906</v>
      </c>
      <c r="G21" s="4" t="s">
        <v>2001</v>
      </c>
      <c r="H21" s="5">
        <v>1.4</v>
      </c>
    </row>
    <row r="22" spans="1:8" ht="15.75" customHeight="1">
      <c r="A22" s="2"/>
      <c r="B22" s="271" t="s">
        <v>1116</v>
      </c>
      <c r="C22" s="271"/>
      <c r="D22" s="271"/>
      <c r="E22" s="271"/>
      <c r="F22" s="271"/>
      <c r="G22" s="271"/>
      <c r="H22" s="271"/>
    </row>
    <row r="23" spans="1:8" ht="15.75" customHeight="1">
      <c r="A23" s="2"/>
      <c r="B23" s="2"/>
      <c r="C23" s="4" t="s">
        <v>1555</v>
      </c>
      <c r="D23" s="4" t="s">
        <v>1579</v>
      </c>
      <c r="E23" s="4" t="s">
        <v>1626</v>
      </c>
      <c r="F23" s="4" t="s">
        <v>1907</v>
      </c>
      <c r="G23" s="4" t="s">
        <v>2002</v>
      </c>
      <c r="H23" s="5">
        <v>33.52</v>
      </c>
    </row>
    <row r="24" spans="1:8" ht="15.75" customHeight="1">
      <c r="A24" s="2"/>
      <c r="B24" s="271" t="s">
        <v>1117</v>
      </c>
      <c r="C24" s="271"/>
      <c r="D24" s="271"/>
      <c r="E24" s="271"/>
      <c r="F24" s="271"/>
      <c r="G24" s="271"/>
      <c r="H24" s="271"/>
    </row>
    <row r="25" spans="1:8" ht="15.75" customHeight="1">
      <c r="A25" s="2"/>
      <c r="B25" s="2"/>
      <c r="C25" s="4" t="s">
        <v>1555</v>
      </c>
      <c r="D25" s="4" t="s">
        <v>1579</v>
      </c>
      <c r="E25" s="4" t="s">
        <v>1626</v>
      </c>
      <c r="F25" s="4" t="s">
        <v>1908</v>
      </c>
      <c r="G25" s="4" t="s">
        <v>2003</v>
      </c>
      <c r="H25" s="5">
        <v>32.71</v>
      </c>
    </row>
    <row r="26" spans="1:8" ht="15.75" customHeight="1">
      <c r="A26" s="2"/>
      <c r="B26" s="271" t="s">
        <v>1118</v>
      </c>
      <c r="C26" s="271"/>
      <c r="D26" s="271"/>
      <c r="E26" s="271"/>
      <c r="F26" s="271"/>
      <c r="G26" s="271"/>
      <c r="H26" s="271"/>
    </row>
    <row r="27" spans="1:8" ht="15.75" customHeight="1">
      <c r="A27" s="2"/>
      <c r="B27" s="2"/>
      <c r="C27" s="4" t="s">
        <v>1555</v>
      </c>
      <c r="D27" s="4" t="s">
        <v>1579</v>
      </c>
      <c r="E27" s="4" t="s">
        <v>1627</v>
      </c>
      <c r="F27" s="4" t="s">
        <v>1909</v>
      </c>
      <c r="G27" s="4" t="s">
        <v>2004</v>
      </c>
      <c r="H27" s="5">
        <v>32.67</v>
      </c>
    </row>
    <row r="28" spans="1:8" ht="15.75" customHeight="1">
      <c r="A28" s="2"/>
      <c r="B28" s="271" t="s">
        <v>1119</v>
      </c>
      <c r="C28" s="271"/>
      <c r="D28" s="271"/>
      <c r="E28" s="271"/>
      <c r="F28" s="271"/>
      <c r="G28" s="271"/>
      <c r="H28" s="271"/>
    </row>
    <row r="29" spans="1:8" ht="15.75" customHeight="1">
      <c r="A29" s="2"/>
      <c r="B29" s="2"/>
      <c r="C29" s="4" t="s">
        <v>1555</v>
      </c>
      <c r="D29" s="4" t="s">
        <v>1579</v>
      </c>
      <c r="E29" s="4" t="s">
        <v>1626</v>
      </c>
      <c r="F29" s="4" t="s">
        <v>1910</v>
      </c>
      <c r="G29" s="4" t="s">
        <v>1997</v>
      </c>
      <c r="H29" s="5">
        <v>32.85</v>
      </c>
    </row>
    <row r="30" spans="1:8" ht="15.75" customHeight="1">
      <c r="A30" s="2"/>
      <c r="B30" s="271" t="s">
        <v>1120</v>
      </c>
      <c r="C30" s="271"/>
      <c r="D30" s="271"/>
      <c r="E30" s="271"/>
      <c r="F30" s="271"/>
      <c r="G30" s="271"/>
      <c r="H30" s="271"/>
    </row>
    <row r="31" spans="1:8" ht="15.75" customHeight="1">
      <c r="A31" s="2"/>
      <c r="B31" s="2"/>
      <c r="C31" s="4" t="s">
        <v>1555</v>
      </c>
      <c r="D31" s="4" t="s">
        <v>1579</v>
      </c>
      <c r="E31" s="4" t="s">
        <v>1626</v>
      </c>
      <c r="F31" s="4" t="s">
        <v>1911</v>
      </c>
      <c r="G31" s="4" t="s">
        <v>2005</v>
      </c>
      <c r="H31" s="5">
        <v>32.98</v>
      </c>
    </row>
    <row r="32" spans="1:8" ht="15.75" customHeight="1">
      <c r="A32" s="2"/>
      <c r="B32" s="271" t="s">
        <v>1121</v>
      </c>
      <c r="C32" s="271"/>
      <c r="D32" s="271"/>
      <c r="E32" s="271"/>
      <c r="F32" s="271"/>
      <c r="G32" s="271"/>
      <c r="H32" s="271"/>
    </row>
    <row r="33" spans="1:8" ht="15.75" customHeight="1">
      <c r="A33" s="2"/>
      <c r="B33" s="2"/>
      <c r="C33" s="4" t="s">
        <v>1555</v>
      </c>
      <c r="D33" s="4" t="s">
        <v>1579</v>
      </c>
      <c r="E33" s="4" t="s">
        <v>1626</v>
      </c>
      <c r="F33" s="4" t="s">
        <v>1912</v>
      </c>
      <c r="G33" s="4" t="s">
        <v>2005</v>
      </c>
      <c r="H33" s="5">
        <v>32.98</v>
      </c>
    </row>
    <row r="34" spans="1:8" ht="15.75" customHeight="1">
      <c r="A34" s="272" t="s">
        <v>1065</v>
      </c>
      <c r="B34" s="272"/>
      <c r="C34" s="272"/>
      <c r="D34" s="272"/>
      <c r="E34" s="272"/>
      <c r="F34" s="272"/>
      <c r="G34" s="272"/>
      <c r="H34" s="272"/>
    </row>
    <row r="35" spans="1:8" ht="15.75" customHeight="1">
      <c r="A35" s="2"/>
      <c r="B35" s="271" t="s">
        <v>1122</v>
      </c>
      <c r="C35" s="271"/>
      <c r="D35" s="271"/>
      <c r="E35" s="271"/>
      <c r="F35" s="271"/>
      <c r="G35" s="271"/>
      <c r="H35" s="271"/>
    </row>
    <row r="36" spans="1:8" ht="15.75" customHeight="1">
      <c r="A36" s="2"/>
      <c r="B36" s="2"/>
      <c r="C36" s="4" t="s">
        <v>1556</v>
      </c>
      <c r="D36" s="4" t="s">
        <v>1581</v>
      </c>
      <c r="E36" s="4" t="s">
        <v>1628</v>
      </c>
      <c r="F36" s="4" t="s">
        <v>1913</v>
      </c>
      <c r="G36" s="4" t="s">
        <v>2005</v>
      </c>
      <c r="H36" s="5">
        <v>85.78</v>
      </c>
    </row>
    <row r="37" spans="1:8" ht="15.75" customHeight="1">
      <c r="A37" s="272" t="s">
        <v>1066</v>
      </c>
      <c r="B37" s="272"/>
      <c r="C37" s="272"/>
      <c r="D37" s="272"/>
      <c r="E37" s="272"/>
      <c r="F37" s="272"/>
      <c r="G37" s="272"/>
      <c r="H37" s="272"/>
    </row>
    <row r="38" spans="1:8" ht="15.75" customHeight="1">
      <c r="A38" s="2"/>
      <c r="B38" s="271" t="s">
        <v>1123</v>
      </c>
      <c r="C38" s="271"/>
      <c r="D38" s="271"/>
      <c r="E38" s="271"/>
      <c r="F38" s="271"/>
      <c r="G38" s="271"/>
      <c r="H38" s="271"/>
    </row>
    <row r="39" spans="1:8" ht="15.75" customHeight="1">
      <c r="A39" s="2"/>
      <c r="B39" s="2"/>
      <c r="C39" s="4" t="s">
        <v>1557</v>
      </c>
      <c r="D39" s="4" t="s">
        <v>1582</v>
      </c>
      <c r="E39" s="4" t="s">
        <v>1629</v>
      </c>
      <c r="F39" s="4" t="s">
        <v>1914</v>
      </c>
      <c r="G39" s="4" t="s">
        <v>1998</v>
      </c>
      <c r="H39" s="5">
        <v>124.71</v>
      </c>
    </row>
    <row r="40" spans="1:8" ht="15.75" customHeight="1">
      <c r="A40" s="2"/>
      <c r="B40" s="271" t="s">
        <v>1124</v>
      </c>
      <c r="C40" s="271"/>
      <c r="D40" s="271"/>
      <c r="E40" s="271"/>
      <c r="F40" s="271"/>
      <c r="G40" s="271"/>
      <c r="H40" s="271"/>
    </row>
    <row r="41" spans="1:8" ht="15.75" customHeight="1">
      <c r="A41" s="2"/>
      <c r="B41" s="2"/>
      <c r="C41" s="4" t="s">
        <v>1557</v>
      </c>
      <c r="D41" s="4" t="s">
        <v>1582</v>
      </c>
      <c r="E41" s="4" t="s">
        <v>1630</v>
      </c>
      <c r="F41" s="4" t="s">
        <v>1904</v>
      </c>
      <c r="G41" s="4" t="s">
        <v>1999</v>
      </c>
      <c r="H41" s="5">
        <v>34.58</v>
      </c>
    </row>
    <row r="42" spans="1:8" ht="15.75" customHeight="1">
      <c r="A42" s="2"/>
      <c r="B42" s="271" t="s">
        <v>1125</v>
      </c>
      <c r="C42" s="271"/>
      <c r="D42" s="271"/>
      <c r="E42" s="271"/>
      <c r="F42" s="271"/>
      <c r="G42" s="271"/>
      <c r="H42" s="271"/>
    </row>
    <row r="43" spans="1:8" ht="15.75" customHeight="1">
      <c r="A43" s="2"/>
      <c r="B43" s="2"/>
      <c r="C43" s="4" t="s">
        <v>1557</v>
      </c>
      <c r="D43" s="4" t="s">
        <v>1582</v>
      </c>
      <c r="E43" s="4" t="s">
        <v>1626</v>
      </c>
      <c r="F43" s="4" t="s">
        <v>1915</v>
      </c>
      <c r="G43" s="4" t="s">
        <v>2000</v>
      </c>
      <c r="H43" s="5">
        <v>50.44</v>
      </c>
    </row>
    <row r="44" spans="1:8" ht="15.75" customHeight="1">
      <c r="A44" s="2"/>
      <c r="B44" s="271" t="s">
        <v>1126</v>
      </c>
      <c r="C44" s="271"/>
      <c r="D44" s="271"/>
      <c r="E44" s="271"/>
      <c r="F44" s="271"/>
      <c r="G44" s="271"/>
      <c r="H44" s="271"/>
    </row>
    <row r="45" spans="1:8" ht="15.75" customHeight="1">
      <c r="A45" s="2"/>
      <c r="B45" s="2"/>
      <c r="C45" s="4" t="s">
        <v>1557</v>
      </c>
      <c r="D45" s="4" t="s">
        <v>1582</v>
      </c>
      <c r="E45" s="4" t="s">
        <v>1626</v>
      </c>
      <c r="F45" s="4" t="s">
        <v>1916</v>
      </c>
      <c r="G45" s="4" t="s">
        <v>2000</v>
      </c>
      <c r="H45" s="5">
        <v>16.92</v>
      </c>
    </row>
    <row r="46" spans="1:8" ht="15.75" customHeight="1">
      <c r="A46" s="2"/>
      <c r="B46" s="271" t="s">
        <v>1127</v>
      </c>
      <c r="C46" s="271"/>
      <c r="D46" s="271"/>
      <c r="E46" s="271"/>
      <c r="F46" s="271"/>
      <c r="G46" s="271"/>
      <c r="H46" s="271"/>
    </row>
    <row r="47" spans="1:8" ht="15.75" customHeight="1">
      <c r="A47" s="2"/>
      <c r="B47" s="2"/>
      <c r="C47" s="4" t="s">
        <v>1557</v>
      </c>
      <c r="D47" s="4" t="s">
        <v>1582</v>
      </c>
      <c r="E47" s="4" t="s">
        <v>1626</v>
      </c>
      <c r="F47" s="4" t="s">
        <v>1906</v>
      </c>
      <c r="G47" s="4" t="s">
        <v>2001</v>
      </c>
      <c r="H47" s="5">
        <v>18.36</v>
      </c>
    </row>
    <row r="48" spans="1:8" ht="15.75" customHeight="1">
      <c r="A48" s="2"/>
      <c r="B48" s="271" t="s">
        <v>1128</v>
      </c>
      <c r="C48" s="271"/>
      <c r="D48" s="271"/>
      <c r="E48" s="271"/>
      <c r="F48" s="271"/>
      <c r="G48" s="271"/>
      <c r="H48" s="271"/>
    </row>
    <row r="49" spans="1:8" ht="15.75" customHeight="1">
      <c r="A49" s="2"/>
      <c r="B49" s="2"/>
      <c r="C49" s="4" t="s">
        <v>1557</v>
      </c>
      <c r="D49" s="4" t="s">
        <v>1582</v>
      </c>
      <c r="E49" s="4" t="s">
        <v>1626</v>
      </c>
      <c r="F49" s="4" t="s">
        <v>1907</v>
      </c>
      <c r="G49" s="4" t="s">
        <v>2002</v>
      </c>
      <c r="H49" s="5">
        <v>19.02</v>
      </c>
    </row>
    <row r="50" spans="1:8" ht="15.75" customHeight="1">
      <c r="A50" s="2"/>
      <c r="B50" s="271" t="s">
        <v>1129</v>
      </c>
      <c r="C50" s="271"/>
      <c r="D50" s="271"/>
      <c r="E50" s="271"/>
      <c r="F50" s="271"/>
      <c r="G50" s="271"/>
      <c r="H50" s="271"/>
    </row>
    <row r="51" spans="1:8" ht="15.75" customHeight="1">
      <c r="A51" s="2"/>
      <c r="B51" s="2"/>
      <c r="C51" s="4" t="s">
        <v>1557</v>
      </c>
      <c r="D51" s="4" t="s">
        <v>1582</v>
      </c>
      <c r="E51" s="4" t="s">
        <v>1626</v>
      </c>
      <c r="F51" s="4" t="s">
        <v>1908</v>
      </c>
      <c r="G51" s="4" t="s">
        <v>2003</v>
      </c>
      <c r="H51" s="5">
        <v>20.34</v>
      </c>
    </row>
    <row r="52" spans="1:8" ht="15.75" customHeight="1">
      <c r="A52" s="2"/>
      <c r="B52" s="271" t="s">
        <v>1130</v>
      </c>
      <c r="C52" s="271"/>
      <c r="D52" s="271"/>
      <c r="E52" s="271"/>
      <c r="F52" s="271"/>
      <c r="G52" s="271"/>
      <c r="H52" s="271"/>
    </row>
    <row r="53" spans="1:8" ht="15.75" customHeight="1">
      <c r="A53" s="2"/>
      <c r="B53" s="2"/>
      <c r="C53" s="4" t="s">
        <v>1557</v>
      </c>
      <c r="D53" s="4" t="s">
        <v>1582</v>
      </c>
      <c r="E53" s="4" t="s">
        <v>1626</v>
      </c>
      <c r="F53" s="4" t="s">
        <v>1917</v>
      </c>
      <c r="G53" s="4" t="s">
        <v>2004</v>
      </c>
      <c r="H53" s="5">
        <v>23.51</v>
      </c>
    </row>
    <row r="54" spans="1:8" ht="15.75" customHeight="1">
      <c r="A54" s="2"/>
      <c r="B54" s="271" t="s">
        <v>1131</v>
      </c>
      <c r="C54" s="271"/>
      <c r="D54" s="271"/>
      <c r="E54" s="271"/>
      <c r="F54" s="271"/>
      <c r="G54" s="271"/>
      <c r="H54" s="271"/>
    </row>
    <row r="55" spans="1:8" ht="15.75" customHeight="1">
      <c r="A55" s="2"/>
      <c r="B55" s="2"/>
      <c r="C55" s="4" t="s">
        <v>1557</v>
      </c>
      <c r="D55" s="4" t="s">
        <v>1582</v>
      </c>
      <c r="E55" s="4" t="s">
        <v>1626</v>
      </c>
      <c r="F55" s="4" t="s">
        <v>1918</v>
      </c>
      <c r="G55" s="4" t="s">
        <v>2004</v>
      </c>
      <c r="H55" s="5">
        <v>15.94</v>
      </c>
    </row>
    <row r="56" spans="1:8" ht="15.75" customHeight="1">
      <c r="A56" s="2"/>
      <c r="B56" s="271" t="s">
        <v>1132</v>
      </c>
      <c r="C56" s="271"/>
      <c r="D56" s="271"/>
      <c r="E56" s="271"/>
      <c r="F56" s="271"/>
      <c r="G56" s="271"/>
      <c r="H56" s="271"/>
    </row>
    <row r="57" spans="1:8" ht="15.75" customHeight="1">
      <c r="A57" s="2"/>
      <c r="B57" s="2"/>
      <c r="C57" s="4" t="s">
        <v>1557</v>
      </c>
      <c r="D57" s="4" t="s">
        <v>1582</v>
      </c>
      <c r="E57" s="4" t="s">
        <v>1626</v>
      </c>
      <c r="F57" s="4" t="s">
        <v>1910</v>
      </c>
      <c r="G57" s="4" t="s">
        <v>1997</v>
      </c>
      <c r="H57" s="5">
        <v>29</v>
      </c>
    </row>
    <row r="58" spans="1:8" ht="15.75" customHeight="1">
      <c r="A58" s="2"/>
      <c r="B58" s="271" t="s">
        <v>1133</v>
      </c>
      <c r="C58" s="271"/>
      <c r="D58" s="271"/>
      <c r="E58" s="271"/>
      <c r="F58" s="271"/>
      <c r="G58" s="271"/>
      <c r="H58" s="271"/>
    </row>
    <row r="59" spans="1:8" ht="15.75" customHeight="1">
      <c r="A59" s="2"/>
      <c r="B59" s="2"/>
      <c r="C59" s="4" t="s">
        <v>1557</v>
      </c>
      <c r="D59" s="4" t="s">
        <v>1582</v>
      </c>
      <c r="E59" s="4" t="s">
        <v>1626</v>
      </c>
      <c r="F59" s="4" t="s">
        <v>1911</v>
      </c>
      <c r="G59" s="4" t="s">
        <v>2005</v>
      </c>
      <c r="H59" s="5">
        <v>24.7</v>
      </c>
    </row>
    <row r="60" spans="1:8" ht="15.75" customHeight="1">
      <c r="A60" s="271" t="s">
        <v>1067</v>
      </c>
      <c r="B60" s="271"/>
      <c r="C60" s="271"/>
      <c r="D60" s="271"/>
      <c r="E60" s="271"/>
      <c r="F60" s="271"/>
      <c r="G60" s="271"/>
      <c r="H60" s="271"/>
    </row>
    <row r="61" spans="1:8" ht="15.75" customHeight="1">
      <c r="A61" s="2"/>
      <c r="B61" s="271" t="s">
        <v>1134</v>
      </c>
      <c r="C61" s="271"/>
      <c r="D61" s="271"/>
      <c r="E61" s="271"/>
      <c r="F61" s="271"/>
      <c r="G61" s="271"/>
      <c r="H61" s="271"/>
    </row>
    <row r="62" spans="1:8" ht="15.75" customHeight="1">
      <c r="A62" s="2"/>
      <c r="B62" s="2"/>
      <c r="C62" s="4" t="s">
        <v>1552</v>
      </c>
      <c r="D62" s="4" t="s">
        <v>1576</v>
      </c>
      <c r="E62" s="4" t="s">
        <v>1631</v>
      </c>
      <c r="F62" s="4" t="s">
        <v>1919</v>
      </c>
      <c r="G62" s="4" t="s">
        <v>1995</v>
      </c>
      <c r="H62" s="5">
        <v>575</v>
      </c>
    </row>
    <row r="63" spans="1:8" ht="15.75" customHeight="1">
      <c r="A63" s="272" t="s">
        <v>1068</v>
      </c>
      <c r="B63" s="272"/>
      <c r="C63" s="272"/>
      <c r="D63" s="272"/>
      <c r="E63" s="272"/>
      <c r="F63" s="272"/>
      <c r="G63" s="272"/>
      <c r="H63" s="272"/>
    </row>
    <row r="64" spans="1:8" ht="15.75" customHeight="1">
      <c r="A64" s="2"/>
      <c r="B64" s="271" t="s">
        <v>1135</v>
      </c>
      <c r="C64" s="271"/>
      <c r="D64" s="271"/>
      <c r="E64" s="271"/>
      <c r="F64" s="271"/>
      <c r="G64" s="271"/>
      <c r="H64" s="271"/>
    </row>
    <row r="65" spans="1:8" ht="15.75" customHeight="1">
      <c r="A65" s="2"/>
      <c r="B65" s="2"/>
      <c r="C65" s="4" t="s">
        <v>1552</v>
      </c>
      <c r="D65" s="4" t="s">
        <v>1576</v>
      </c>
      <c r="E65" s="4" t="s">
        <v>1632</v>
      </c>
      <c r="F65" s="4" t="s">
        <v>1920</v>
      </c>
      <c r="G65" s="4" t="s">
        <v>1996</v>
      </c>
      <c r="H65" s="5">
        <v>75</v>
      </c>
    </row>
    <row r="66" spans="1:8" ht="15.75" customHeight="1">
      <c r="A66" s="272" t="s">
        <v>1069</v>
      </c>
      <c r="B66" s="272"/>
      <c r="C66" s="272"/>
      <c r="D66" s="272"/>
      <c r="E66" s="272"/>
      <c r="F66" s="272"/>
      <c r="G66" s="272"/>
      <c r="H66" s="272"/>
    </row>
    <row r="67" spans="1:8" ht="15.75" customHeight="1">
      <c r="A67" s="2"/>
      <c r="B67" s="271" t="s">
        <v>1136</v>
      </c>
      <c r="C67" s="271"/>
      <c r="D67" s="271"/>
      <c r="E67" s="271"/>
      <c r="F67" s="271"/>
      <c r="G67" s="271"/>
      <c r="H67" s="271"/>
    </row>
    <row r="68" spans="1:8" ht="15.75" customHeight="1">
      <c r="A68" s="2"/>
      <c r="B68" s="2"/>
      <c r="C68" s="4" t="s">
        <v>1558</v>
      </c>
      <c r="D68" s="4" t="s">
        <v>1583</v>
      </c>
      <c r="E68" s="4" t="s">
        <v>1633</v>
      </c>
      <c r="F68" s="4" t="s">
        <v>1904</v>
      </c>
      <c r="G68" s="4" t="s">
        <v>1999</v>
      </c>
      <c r="H68" s="5">
        <v>2221.3</v>
      </c>
    </row>
    <row r="69" spans="1:8" ht="15.75" customHeight="1">
      <c r="A69" s="272" t="s">
        <v>1070</v>
      </c>
      <c r="B69" s="272"/>
      <c r="C69" s="272"/>
      <c r="D69" s="272"/>
      <c r="E69" s="272"/>
      <c r="F69" s="272"/>
      <c r="G69" s="272"/>
      <c r="H69" s="272"/>
    </row>
    <row r="70" spans="1:8" ht="15.75" customHeight="1">
      <c r="A70" s="2"/>
      <c r="B70" s="271" t="s">
        <v>1137</v>
      </c>
      <c r="C70" s="271"/>
      <c r="D70" s="271"/>
      <c r="E70" s="271"/>
      <c r="F70" s="271"/>
      <c r="G70" s="271"/>
      <c r="H70" s="271"/>
    </row>
    <row r="71" spans="1:8" ht="15.75" customHeight="1">
      <c r="A71" s="2"/>
      <c r="B71" s="2"/>
      <c r="C71" s="4" t="s">
        <v>1553</v>
      </c>
      <c r="D71" s="4" t="s">
        <v>1580</v>
      </c>
      <c r="E71" s="4" t="s">
        <v>1634</v>
      </c>
      <c r="F71" s="4" t="s">
        <v>1921</v>
      </c>
      <c r="G71" s="4" t="s">
        <v>2001</v>
      </c>
      <c r="H71" s="5">
        <v>405</v>
      </c>
    </row>
    <row r="72" spans="1:8" ht="15.75" customHeight="1">
      <c r="A72" s="272" t="s">
        <v>1071</v>
      </c>
      <c r="B72" s="272"/>
      <c r="C72" s="272"/>
      <c r="D72" s="272"/>
      <c r="E72" s="272"/>
      <c r="F72" s="272"/>
      <c r="G72" s="272"/>
      <c r="H72" s="272"/>
    </row>
    <row r="73" spans="1:8" ht="15.75" customHeight="1">
      <c r="A73" s="2"/>
      <c r="B73" s="271" t="s">
        <v>1138</v>
      </c>
      <c r="C73" s="271"/>
      <c r="D73" s="271"/>
      <c r="E73" s="271"/>
      <c r="F73" s="271"/>
      <c r="G73" s="271"/>
      <c r="H73" s="271"/>
    </row>
    <row r="74" spans="1:8" ht="15.75" customHeight="1">
      <c r="A74" s="2"/>
      <c r="B74" s="2"/>
      <c r="C74" s="4" t="s">
        <v>1559</v>
      </c>
      <c r="D74" s="4" t="s">
        <v>1584</v>
      </c>
      <c r="E74" s="4" t="s">
        <v>1635</v>
      </c>
      <c r="F74" s="4" t="s">
        <v>1922</v>
      </c>
      <c r="G74" s="4" t="s">
        <v>1998</v>
      </c>
      <c r="H74" s="5">
        <v>248.94</v>
      </c>
    </row>
    <row r="75" spans="1:8" ht="15.75" customHeight="1">
      <c r="A75" s="2"/>
      <c r="B75" s="271" t="s">
        <v>1139</v>
      </c>
      <c r="C75" s="271"/>
      <c r="D75" s="271"/>
      <c r="E75" s="271"/>
      <c r="F75" s="271"/>
      <c r="G75" s="271"/>
      <c r="H75" s="271"/>
    </row>
    <row r="76" spans="1:8" ht="15.75" customHeight="1">
      <c r="A76" s="2"/>
      <c r="B76" s="2"/>
      <c r="C76" s="4" t="s">
        <v>1559</v>
      </c>
      <c r="D76" s="4" t="s">
        <v>1584</v>
      </c>
      <c r="E76" s="4" t="s">
        <v>1636</v>
      </c>
      <c r="F76" s="4" t="s">
        <v>1923</v>
      </c>
      <c r="G76" s="4" t="s">
        <v>2006</v>
      </c>
      <c r="H76" s="5">
        <v>220.84</v>
      </c>
    </row>
    <row r="77" spans="1:8" ht="15.75" customHeight="1">
      <c r="A77" s="2"/>
      <c r="B77" s="271" t="s">
        <v>1140</v>
      </c>
      <c r="C77" s="271"/>
      <c r="D77" s="271"/>
      <c r="E77" s="271"/>
      <c r="F77" s="271"/>
      <c r="G77" s="271"/>
      <c r="H77" s="271"/>
    </row>
    <row r="78" spans="1:8" ht="15.75" customHeight="1">
      <c r="A78" s="2"/>
      <c r="B78" s="2"/>
      <c r="C78" s="4" t="s">
        <v>1559</v>
      </c>
      <c r="D78" s="4" t="s">
        <v>1584</v>
      </c>
      <c r="E78" s="4" t="s">
        <v>1637</v>
      </c>
      <c r="F78" s="4" t="s">
        <v>1923</v>
      </c>
      <c r="G78" s="4" t="s">
        <v>2006</v>
      </c>
      <c r="H78" s="5">
        <v>262.99</v>
      </c>
    </row>
    <row r="79" spans="1:8" ht="15.75" customHeight="1">
      <c r="A79" s="2"/>
      <c r="B79" s="271" t="s">
        <v>1141</v>
      </c>
      <c r="C79" s="271"/>
      <c r="D79" s="271"/>
      <c r="E79" s="271"/>
      <c r="F79" s="271"/>
      <c r="G79" s="271"/>
      <c r="H79" s="271"/>
    </row>
    <row r="80" spans="1:8" ht="15.75" customHeight="1">
      <c r="A80" s="2"/>
      <c r="B80" s="2"/>
      <c r="C80" s="4" t="s">
        <v>1559</v>
      </c>
      <c r="D80" s="4" t="s">
        <v>1584</v>
      </c>
      <c r="E80" s="4" t="s">
        <v>1638</v>
      </c>
      <c r="F80" s="4" t="s">
        <v>1915</v>
      </c>
      <c r="G80" s="4" t="s">
        <v>2000</v>
      </c>
      <c r="H80" s="5">
        <v>541.18</v>
      </c>
    </row>
    <row r="81" spans="1:8" ht="15.75" customHeight="1">
      <c r="A81" s="2"/>
      <c r="B81" s="271" t="s">
        <v>1142</v>
      </c>
      <c r="C81" s="271"/>
      <c r="D81" s="271"/>
      <c r="E81" s="271"/>
      <c r="F81" s="271"/>
      <c r="G81" s="271"/>
      <c r="H81" s="271"/>
    </row>
    <row r="82" spans="1:8" ht="15.75" customHeight="1">
      <c r="A82" s="2"/>
      <c r="B82" s="2"/>
      <c r="C82" s="4" t="s">
        <v>1559</v>
      </c>
      <c r="D82" s="4" t="s">
        <v>1584</v>
      </c>
      <c r="E82" s="4" t="s">
        <v>1626</v>
      </c>
      <c r="F82" s="4" t="s">
        <v>1924</v>
      </c>
      <c r="G82" s="4" t="s">
        <v>1996</v>
      </c>
      <c r="H82" s="5">
        <v>434.4</v>
      </c>
    </row>
    <row r="83" spans="1:8" ht="15.75" customHeight="1">
      <c r="A83" s="2"/>
      <c r="B83" s="271" t="s">
        <v>1143</v>
      </c>
      <c r="C83" s="271"/>
      <c r="D83" s="271"/>
      <c r="E83" s="271"/>
      <c r="F83" s="271"/>
      <c r="G83" s="271"/>
      <c r="H83" s="271"/>
    </row>
    <row r="84" spans="1:8" ht="15.75" customHeight="1">
      <c r="A84" s="2"/>
      <c r="B84" s="2"/>
      <c r="C84" s="4" t="s">
        <v>1559</v>
      </c>
      <c r="D84" s="4" t="s">
        <v>1584</v>
      </c>
      <c r="E84" s="4" t="s">
        <v>1626</v>
      </c>
      <c r="F84" s="4" t="s">
        <v>1925</v>
      </c>
      <c r="G84" s="4" t="s">
        <v>2001</v>
      </c>
      <c r="H84" s="5">
        <v>639.53</v>
      </c>
    </row>
    <row r="85" spans="1:8" ht="15.75" customHeight="1">
      <c r="A85" s="2"/>
      <c r="B85" s="271" t="s">
        <v>1144</v>
      </c>
      <c r="C85" s="271"/>
      <c r="D85" s="271"/>
      <c r="E85" s="271"/>
      <c r="F85" s="271"/>
      <c r="G85" s="271"/>
      <c r="H85" s="271"/>
    </row>
    <row r="86" spans="1:8" ht="15.75" customHeight="1">
      <c r="A86" s="2"/>
      <c r="B86" s="2"/>
      <c r="C86" s="4" t="s">
        <v>1559</v>
      </c>
      <c r="D86" s="4" t="s">
        <v>1584</v>
      </c>
      <c r="E86" s="4" t="s">
        <v>1626</v>
      </c>
      <c r="F86" s="4" t="s">
        <v>1926</v>
      </c>
      <c r="G86" s="4" t="s">
        <v>2002</v>
      </c>
      <c r="H86" s="5">
        <v>681.68</v>
      </c>
    </row>
    <row r="87" spans="1:8" ht="15.75" customHeight="1">
      <c r="A87" s="2"/>
      <c r="B87" s="271" t="s">
        <v>1145</v>
      </c>
      <c r="C87" s="271"/>
      <c r="D87" s="271"/>
      <c r="E87" s="271"/>
      <c r="F87" s="271"/>
      <c r="G87" s="271"/>
      <c r="H87" s="271"/>
    </row>
    <row r="88" spans="1:8" ht="15.75" customHeight="1">
      <c r="A88" s="2"/>
      <c r="B88" s="2"/>
      <c r="C88" s="4" t="s">
        <v>1559</v>
      </c>
      <c r="D88" s="4" t="s">
        <v>1584</v>
      </c>
      <c r="E88" s="4" t="s">
        <v>1626</v>
      </c>
      <c r="F88" s="4" t="s">
        <v>1927</v>
      </c>
      <c r="G88" s="4" t="s">
        <v>2003</v>
      </c>
      <c r="H88" s="5">
        <v>501.84</v>
      </c>
    </row>
    <row r="89" spans="1:8" ht="15.75" customHeight="1">
      <c r="A89" s="2"/>
      <c r="B89" s="271" t="s">
        <v>1146</v>
      </c>
      <c r="C89" s="271"/>
      <c r="D89" s="271"/>
      <c r="E89" s="271"/>
      <c r="F89" s="271"/>
      <c r="G89" s="271"/>
      <c r="H89" s="271"/>
    </row>
    <row r="90" spans="1:8" ht="15.75" customHeight="1">
      <c r="A90" s="2"/>
      <c r="B90" s="2"/>
      <c r="C90" s="4" t="s">
        <v>1559</v>
      </c>
      <c r="D90" s="4" t="s">
        <v>1584</v>
      </c>
      <c r="E90" s="4" t="s">
        <v>1626</v>
      </c>
      <c r="F90" s="4" t="s">
        <v>1928</v>
      </c>
      <c r="G90" s="4" t="s">
        <v>2004</v>
      </c>
      <c r="H90" s="5">
        <v>768.79</v>
      </c>
    </row>
    <row r="91" spans="1:8" ht="15.75" customHeight="1">
      <c r="A91" s="2"/>
      <c r="B91" s="271" t="s">
        <v>1147</v>
      </c>
      <c r="C91" s="271"/>
      <c r="D91" s="271"/>
      <c r="E91" s="271"/>
      <c r="F91" s="271"/>
      <c r="G91" s="271"/>
      <c r="H91" s="271"/>
    </row>
    <row r="92" spans="1:8" ht="15.75" customHeight="1">
      <c r="A92" s="2"/>
      <c r="B92" s="2"/>
      <c r="C92" s="4" t="s">
        <v>1559</v>
      </c>
      <c r="D92" s="4" t="s">
        <v>1584</v>
      </c>
      <c r="E92" s="4" t="s">
        <v>1626</v>
      </c>
      <c r="F92" s="4" t="s">
        <v>1902</v>
      </c>
      <c r="G92" s="4" t="s">
        <v>1997</v>
      </c>
      <c r="H92" s="5">
        <v>1417.9</v>
      </c>
    </row>
    <row r="93" spans="1:8" ht="15.75" customHeight="1">
      <c r="A93" s="2"/>
      <c r="B93" s="271" t="s">
        <v>1148</v>
      </c>
      <c r="C93" s="271"/>
      <c r="D93" s="271"/>
      <c r="E93" s="271"/>
      <c r="F93" s="271"/>
      <c r="G93" s="271"/>
      <c r="H93" s="271"/>
    </row>
    <row r="94" spans="1:8" ht="15.75" customHeight="1">
      <c r="A94" s="2"/>
      <c r="B94" s="2"/>
      <c r="C94" s="4" t="s">
        <v>1559</v>
      </c>
      <c r="D94" s="4" t="s">
        <v>1584</v>
      </c>
      <c r="E94" s="4" t="s">
        <v>1626</v>
      </c>
      <c r="F94" s="4" t="s">
        <v>1929</v>
      </c>
      <c r="G94" s="4" t="s">
        <v>1995</v>
      </c>
      <c r="H94" s="5">
        <v>324.81</v>
      </c>
    </row>
    <row r="95" spans="1:8" ht="15.75" customHeight="1">
      <c r="A95" s="2"/>
      <c r="B95" s="271" t="s">
        <v>1149</v>
      </c>
      <c r="C95" s="271"/>
      <c r="D95" s="271"/>
      <c r="E95" s="271"/>
      <c r="F95" s="271"/>
      <c r="G95" s="271"/>
      <c r="H95" s="271"/>
    </row>
    <row r="96" spans="1:8" ht="15.75" customHeight="1">
      <c r="A96" s="2"/>
      <c r="B96" s="2"/>
      <c r="C96" s="4" t="s">
        <v>1559</v>
      </c>
      <c r="D96" s="4" t="s">
        <v>1584</v>
      </c>
      <c r="E96" s="4" t="s">
        <v>1626</v>
      </c>
      <c r="F96" s="4" t="s">
        <v>1930</v>
      </c>
      <c r="G96" s="4" t="s">
        <v>2005</v>
      </c>
      <c r="H96" s="5">
        <v>114.06</v>
      </c>
    </row>
    <row r="97" spans="1:8" ht="15.75" customHeight="1">
      <c r="A97" s="2"/>
      <c r="B97" s="271" t="s">
        <v>1150</v>
      </c>
      <c r="C97" s="271"/>
      <c r="D97" s="271"/>
      <c r="E97" s="271"/>
      <c r="F97" s="271"/>
      <c r="G97" s="271"/>
      <c r="H97" s="271"/>
    </row>
    <row r="98" spans="1:8" ht="15.75" customHeight="1">
      <c r="A98" s="2"/>
      <c r="B98" s="2"/>
      <c r="C98" s="4" t="s">
        <v>1559</v>
      </c>
      <c r="D98" s="4" t="s">
        <v>1584</v>
      </c>
      <c r="E98" s="4" t="s">
        <v>1639</v>
      </c>
      <c r="F98" s="4" t="s">
        <v>1922</v>
      </c>
      <c r="G98" s="4" t="s">
        <v>1998</v>
      </c>
      <c r="H98" s="5">
        <v>386.51</v>
      </c>
    </row>
    <row r="99" spans="1:8" ht="15.75" customHeight="1">
      <c r="A99" s="2"/>
      <c r="B99" s="271" t="s">
        <v>1151</v>
      </c>
      <c r="C99" s="271"/>
      <c r="D99" s="271"/>
      <c r="E99" s="271"/>
      <c r="F99" s="271"/>
      <c r="G99" s="271"/>
      <c r="H99" s="271"/>
    </row>
    <row r="100" spans="1:8" ht="15.75" customHeight="1">
      <c r="A100" s="2"/>
      <c r="B100" s="2"/>
      <c r="C100" s="4" t="s">
        <v>1559</v>
      </c>
      <c r="D100" s="4" t="s">
        <v>1584</v>
      </c>
      <c r="E100" s="4" t="s">
        <v>1640</v>
      </c>
      <c r="F100" s="4" t="s">
        <v>1923</v>
      </c>
      <c r="G100" s="4" t="s">
        <v>2006</v>
      </c>
      <c r="H100" s="5">
        <v>313.45</v>
      </c>
    </row>
    <row r="101" spans="1:8" ht="15.75" customHeight="1">
      <c r="A101" s="2"/>
      <c r="B101" s="271" t="s">
        <v>1152</v>
      </c>
      <c r="C101" s="271"/>
      <c r="D101" s="271"/>
      <c r="E101" s="271"/>
      <c r="F101" s="271"/>
      <c r="G101" s="271"/>
      <c r="H101" s="271"/>
    </row>
    <row r="102" spans="1:8" ht="15.75" customHeight="1">
      <c r="A102" s="2"/>
      <c r="B102" s="2"/>
      <c r="C102" s="4" t="s">
        <v>1559</v>
      </c>
      <c r="D102" s="4" t="s">
        <v>1584</v>
      </c>
      <c r="E102" s="4" t="s">
        <v>1641</v>
      </c>
      <c r="F102" s="4" t="s">
        <v>1923</v>
      </c>
      <c r="G102" s="4" t="s">
        <v>2006</v>
      </c>
      <c r="H102" s="5">
        <v>378.08</v>
      </c>
    </row>
    <row r="103" spans="1:8" ht="15.75" customHeight="1">
      <c r="A103" s="2"/>
      <c r="B103" s="271" t="s">
        <v>1153</v>
      </c>
      <c r="C103" s="271"/>
      <c r="D103" s="271"/>
      <c r="E103" s="271"/>
      <c r="F103" s="271"/>
      <c r="G103" s="271"/>
      <c r="H103" s="271"/>
    </row>
    <row r="104" spans="1:8" ht="15.75" customHeight="1">
      <c r="A104" s="2"/>
      <c r="B104" s="2"/>
      <c r="C104" s="4" t="s">
        <v>1559</v>
      </c>
      <c r="D104" s="4" t="s">
        <v>1584</v>
      </c>
      <c r="E104" s="4" t="s">
        <v>1642</v>
      </c>
      <c r="F104" s="4" t="s">
        <v>1915</v>
      </c>
      <c r="G104" s="4" t="s">
        <v>2000</v>
      </c>
      <c r="H104" s="5">
        <v>732.14</v>
      </c>
    </row>
    <row r="105" spans="1:8" ht="15.75" customHeight="1">
      <c r="A105" s="2"/>
      <c r="B105" s="271" t="s">
        <v>1154</v>
      </c>
      <c r="C105" s="271"/>
      <c r="D105" s="271"/>
      <c r="E105" s="271"/>
      <c r="F105" s="271"/>
      <c r="G105" s="271"/>
      <c r="H105" s="271"/>
    </row>
    <row r="106" spans="1:8" ht="15.75" customHeight="1">
      <c r="A106" s="2"/>
      <c r="B106" s="2"/>
      <c r="C106" s="4" t="s">
        <v>1559</v>
      </c>
      <c r="D106" s="4" t="s">
        <v>1584</v>
      </c>
      <c r="E106" s="4" t="s">
        <v>1626</v>
      </c>
      <c r="F106" s="4" t="s">
        <v>1924</v>
      </c>
      <c r="G106" s="4" t="s">
        <v>1996</v>
      </c>
      <c r="H106" s="5">
        <v>687.18</v>
      </c>
    </row>
    <row r="107" spans="1:8" ht="15.75" customHeight="1">
      <c r="A107" s="2"/>
      <c r="B107" s="271" t="s">
        <v>1155</v>
      </c>
      <c r="C107" s="271"/>
      <c r="D107" s="271"/>
      <c r="E107" s="271"/>
      <c r="F107" s="271"/>
      <c r="G107" s="271"/>
      <c r="H107" s="271"/>
    </row>
    <row r="108" spans="1:8" ht="15.75" customHeight="1">
      <c r="A108" s="2"/>
      <c r="B108" s="2"/>
      <c r="C108" s="4" t="s">
        <v>1559</v>
      </c>
      <c r="D108" s="4" t="s">
        <v>1584</v>
      </c>
      <c r="E108" s="4" t="s">
        <v>1626</v>
      </c>
      <c r="F108" s="4" t="s">
        <v>1925</v>
      </c>
      <c r="G108" s="4" t="s">
        <v>2001</v>
      </c>
      <c r="H108" s="5">
        <v>782.72</v>
      </c>
    </row>
    <row r="109" spans="1:8" ht="15.75" customHeight="1">
      <c r="A109" s="2"/>
      <c r="B109" s="271" t="s">
        <v>1156</v>
      </c>
      <c r="C109" s="271"/>
      <c r="D109" s="271"/>
      <c r="E109" s="271"/>
      <c r="F109" s="271"/>
      <c r="G109" s="271"/>
      <c r="H109" s="271"/>
    </row>
    <row r="110" spans="1:8" ht="15.75" customHeight="1">
      <c r="A110" s="2"/>
      <c r="B110" s="2"/>
      <c r="C110" s="4" t="s">
        <v>1559</v>
      </c>
      <c r="D110" s="4" t="s">
        <v>1584</v>
      </c>
      <c r="E110" s="4" t="s">
        <v>1626</v>
      </c>
      <c r="F110" s="4" t="s">
        <v>1926</v>
      </c>
      <c r="G110" s="4" t="s">
        <v>2002</v>
      </c>
      <c r="H110" s="5">
        <v>892.31</v>
      </c>
    </row>
    <row r="111" spans="1:8" ht="15.75" customHeight="1">
      <c r="A111" s="2"/>
      <c r="B111" s="271" t="s">
        <v>1157</v>
      </c>
      <c r="C111" s="271"/>
      <c r="D111" s="271"/>
      <c r="E111" s="271"/>
      <c r="F111" s="271"/>
      <c r="G111" s="271"/>
      <c r="H111" s="271"/>
    </row>
    <row r="112" spans="1:8" ht="15.75" customHeight="1">
      <c r="A112" s="2"/>
      <c r="B112" s="2"/>
      <c r="C112" s="4" t="s">
        <v>1559</v>
      </c>
      <c r="D112" s="4" t="s">
        <v>1584</v>
      </c>
      <c r="E112" s="4" t="s">
        <v>1626</v>
      </c>
      <c r="F112" s="4" t="s">
        <v>1927</v>
      </c>
      <c r="G112" s="4" t="s">
        <v>2003</v>
      </c>
      <c r="H112" s="5">
        <v>1741.86</v>
      </c>
    </row>
    <row r="113" spans="1:8" ht="15.75" customHeight="1">
      <c r="A113" s="2"/>
      <c r="B113" s="271" t="s">
        <v>1158</v>
      </c>
      <c r="C113" s="271"/>
      <c r="D113" s="271"/>
      <c r="E113" s="271"/>
      <c r="F113" s="271"/>
      <c r="G113" s="271"/>
      <c r="H113" s="271"/>
    </row>
    <row r="114" spans="1:8" ht="15.75" customHeight="1">
      <c r="A114" s="2"/>
      <c r="B114" s="2"/>
      <c r="C114" s="4" t="s">
        <v>1559</v>
      </c>
      <c r="D114" s="4" t="s">
        <v>1584</v>
      </c>
      <c r="E114" s="4" t="s">
        <v>1626</v>
      </c>
      <c r="F114" s="4" t="s">
        <v>1928</v>
      </c>
      <c r="G114" s="4" t="s">
        <v>2004</v>
      </c>
      <c r="H114" s="5">
        <v>1000.05</v>
      </c>
    </row>
    <row r="115" spans="1:8" ht="15.75" customHeight="1">
      <c r="A115" s="2"/>
      <c r="B115" s="271" t="s">
        <v>1159</v>
      </c>
      <c r="C115" s="271"/>
      <c r="D115" s="271"/>
      <c r="E115" s="271"/>
      <c r="F115" s="271"/>
      <c r="G115" s="271"/>
      <c r="H115" s="271"/>
    </row>
    <row r="116" spans="1:8" ht="15.75" customHeight="1">
      <c r="A116" s="2"/>
      <c r="B116" s="2"/>
      <c r="C116" s="4" t="s">
        <v>1559</v>
      </c>
      <c r="D116" s="4" t="s">
        <v>1584</v>
      </c>
      <c r="E116" s="4" t="s">
        <v>1626</v>
      </c>
      <c r="F116" s="4" t="s">
        <v>1902</v>
      </c>
      <c r="G116" s="4" t="s">
        <v>1997</v>
      </c>
      <c r="H116" s="5">
        <v>65.57</v>
      </c>
    </row>
    <row r="117" spans="1:8" ht="15.75" customHeight="1">
      <c r="A117" s="2"/>
      <c r="B117" s="271" t="s">
        <v>1160</v>
      </c>
      <c r="C117" s="271"/>
      <c r="D117" s="271"/>
      <c r="E117" s="271"/>
      <c r="F117" s="271"/>
      <c r="G117" s="271"/>
      <c r="H117" s="271"/>
    </row>
    <row r="118" spans="1:8" ht="15.75" customHeight="1">
      <c r="A118" s="2"/>
      <c r="B118" s="2"/>
      <c r="C118" s="4" t="s">
        <v>1559</v>
      </c>
      <c r="D118" s="4" t="s">
        <v>1584</v>
      </c>
      <c r="E118" s="4" t="s">
        <v>1626</v>
      </c>
      <c r="F118" s="4" t="s">
        <v>1929</v>
      </c>
      <c r="G118" s="4" t="s">
        <v>1995</v>
      </c>
      <c r="H118" s="5">
        <v>65.57</v>
      </c>
    </row>
    <row r="119" spans="1:8" ht="15.75" customHeight="1">
      <c r="A119" s="2"/>
      <c r="B119" s="271" t="s">
        <v>1161</v>
      </c>
      <c r="C119" s="271"/>
      <c r="D119" s="271"/>
      <c r="E119" s="271"/>
      <c r="F119" s="271"/>
      <c r="G119" s="271"/>
      <c r="H119" s="271"/>
    </row>
    <row r="120" spans="1:8" ht="15.75" customHeight="1">
      <c r="A120" s="2"/>
      <c r="B120" s="2"/>
      <c r="C120" s="4" t="s">
        <v>1559</v>
      </c>
      <c r="D120" s="4" t="s">
        <v>1584</v>
      </c>
      <c r="E120" s="4" t="s">
        <v>1626</v>
      </c>
      <c r="F120" s="4" t="s">
        <v>1930</v>
      </c>
      <c r="G120" s="4" t="s">
        <v>2005</v>
      </c>
      <c r="H120" s="5">
        <v>65.57</v>
      </c>
    </row>
    <row r="121" spans="1:8" ht="15.75" customHeight="1">
      <c r="A121" s="2"/>
      <c r="B121" s="271" t="s">
        <v>1162</v>
      </c>
      <c r="C121" s="271"/>
      <c r="D121" s="271"/>
      <c r="E121" s="271"/>
      <c r="F121" s="271"/>
      <c r="G121" s="271"/>
      <c r="H121" s="271"/>
    </row>
    <row r="122" spans="1:8" ht="15.75" customHeight="1">
      <c r="A122" s="2"/>
      <c r="B122" s="2"/>
      <c r="C122" s="4" t="s">
        <v>1559</v>
      </c>
      <c r="D122" s="4" t="s">
        <v>1585</v>
      </c>
      <c r="E122" s="4" t="s">
        <v>1643</v>
      </c>
      <c r="F122" s="4" t="s">
        <v>1922</v>
      </c>
      <c r="G122" s="4" t="s">
        <v>1998</v>
      </c>
      <c r="H122" s="5">
        <v>15.83</v>
      </c>
    </row>
    <row r="123" spans="1:8" ht="15.75" customHeight="1">
      <c r="A123" s="2"/>
      <c r="B123" s="271" t="s">
        <v>1163</v>
      </c>
      <c r="C123" s="271"/>
      <c r="D123" s="271"/>
      <c r="E123" s="271"/>
      <c r="F123" s="271"/>
      <c r="G123" s="271"/>
      <c r="H123" s="271"/>
    </row>
    <row r="124" spans="1:8" ht="15.75" customHeight="1">
      <c r="A124" s="2"/>
      <c r="B124" s="2"/>
      <c r="C124" s="4" t="s">
        <v>1559</v>
      </c>
      <c r="D124" s="4" t="s">
        <v>1584</v>
      </c>
      <c r="E124" s="4" t="s">
        <v>1644</v>
      </c>
      <c r="F124" s="4" t="s">
        <v>1923</v>
      </c>
      <c r="G124" s="4" t="s">
        <v>2006</v>
      </c>
      <c r="H124" s="5">
        <v>15.83</v>
      </c>
    </row>
    <row r="125" spans="1:8" ht="15.75" customHeight="1">
      <c r="A125" s="2"/>
      <c r="B125" s="271" t="s">
        <v>1164</v>
      </c>
      <c r="C125" s="271"/>
      <c r="D125" s="271"/>
      <c r="E125" s="271"/>
      <c r="F125" s="271"/>
      <c r="G125" s="271"/>
      <c r="H125" s="271"/>
    </row>
    <row r="126" spans="1:8" ht="15.75" customHeight="1">
      <c r="A126" s="2"/>
      <c r="B126" s="2"/>
      <c r="C126" s="4" t="s">
        <v>1559</v>
      </c>
      <c r="D126" s="4" t="s">
        <v>1584</v>
      </c>
      <c r="E126" s="4" t="s">
        <v>1645</v>
      </c>
      <c r="F126" s="4" t="s">
        <v>1923</v>
      </c>
      <c r="G126" s="4" t="s">
        <v>2006</v>
      </c>
      <c r="H126" s="5">
        <v>15.83</v>
      </c>
    </row>
    <row r="127" spans="1:8" ht="15.75" customHeight="1">
      <c r="A127" s="2"/>
      <c r="B127" s="271" t="s">
        <v>1165</v>
      </c>
      <c r="C127" s="271"/>
      <c r="D127" s="271"/>
      <c r="E127" s="271"/>
      <c r="F127" s="271"/>
      <c r="G127" s="271"/>
      <c r="H127" s="271"/>
    </row>
    <row r="128" spans="1:8" ht="15.75" customHeight="1">
      <c r="A128" s="2"/>
      <c r="B128" s="2"/>
      <c r="C128" s="4" t="s">
        <v>1559</v>
      </c>
      <c r="D128" s="4" t="s">
        <v>1584</v>
      </c>
      <c r="E128" s="4" t="s">
        <v>1646</v>
      </c>
      <c r="F128" s="4" t="s">
        <v>1915</v>
      </c>
      <c r="G128" s="4" t="s">
        <v>2000</v>
      </c>
      <c r="H128" s="5">
        <v>15.83</v>
      </c>
    </row>
    <row r="129" spans="1:8" ht="15.75" customHeight="1">
      <c r="A129" s="2"/>
      <c r="B129" s="271" t="s">
        <v>1166</v>
      </c>
      <c r="C129" s="271"/>
      <c r="D129" s="271"/>
      <c r="E129" s="271"/>
      <c r="F129" s="271"/>
      <c r="G129" s="271"/>
      <c r="H129" s="271"/>
    </row>
    <row r="130" spans="1:8" ht="15.75" customHeight="1">
      <c r="A130" s="2"/>
      <c r="B130" s="2"/>
      <c r="C130" s="4" t="s">
        <v>1559</v>
      </c>
      <c r="D130" s="4" t="s">
        <v>1584</v>
      </c>
      <c r="E130" s="4" t="s">
        <v>1626</v>
      </c>
      <c r="F130" s="4" t="s">
        <v>1924</v>
      </c>
      <c r="G130" s="4" t="s">
        <v>1996</v>
      </c>
      <c r="H130" s="5">
        <v>15.83</v>
      </c>
    </row>
    <row r="131" spans="1:8" ht="15.75" customHeight="1">
      <c r="A131" s="2"/>
      <c r="B131" s="271" t="s">
        <v>1167</v>
      </c>
      <c r="C131" s="271"/>
      <c r="D131" s="271"/>
      <c r="E131" s="271"/>
      <c r="F131" s="271"/>
      <c r="G131" s="271"/>
      <c r="H131" s="271"/>
    </row>
    <row r="132" spans="1:8" ht="15.75" customHeight="1">
      <c r="A132" s="2"/>
      <c r="B132" s="2"/>
      <c r="C132" s="4" t="s">
        <v>1559</v>
      </c>
      <c r="D132" s="4" t="s">
        <v>1584</v>
      </c>
      <c r="E132" s="4" t="s">
        <v>1626</v>
      </c>
      <c r="F132" s="4" t="s">
        <v>1925</v>
      </c>
      <c r="G132" s="4" t="s">
        <v>2001</v>
      </c>
      <c r="H132" s="5">
        <v>15.83</v>
      </c>
    </row>
    <row r="133" spans="1:8" ht="15.75" customHeight="1">
      <c r="A133" s="2"/>
      <c r="B133" s="271" t="s">
        <v>1168</v>
      </c>
      <c r="C133" s="271"/>
      <c r="D133" s="271"/>
      <c r="E133" s="271"/>
      <c r="F133" s="271"/>
      <c r="G133" s="271"/>
      <c r="H133" s="271"/>
    </row>
    <row r="134" spans="1:8" ht="15.75" customHeight="1">
      <c r="A134" s="2"/>
      <c r="B134" s="2"/>
      <c r="C134" s="4" t="s">
        <v>1559</v>
      </c>
      <c r="D134" s="4" t="s">
        <v>1584</v>
      </c>
      <c r="E134" s="4" t="s">
        <v>1626</v>
      </c>
      <c r="F134" s="4" t="s">
        <v>1926</v>
      </c>
      <c r="G134" s="4" t="s">
        <v>2002</v>
      </c>
      <c r="H134" s="5">
        <v>15.83</v>
      </c>
    </row>
    <row r="135" spans="1:8" ht="15.75" customHeight="1">
      <c r="A135" s="2"/>
      <c r="B135" s="271" t="s">
        <v>1169</v>
      </c>
      <c r="C135" s="271"/>
      <c r="D135" s="271"/>
      <c r="E135" s="271"/>
      <c r="F135" s="271"/>
      <c r="G135" s="271"/>
      <c r="H135" s="271"/>
    </row>
    <row r="136" spans="1:8" ht="15.75" customHeight="1">
      <c r="A136" s="2"/>
      <c r="B136" s="2"/>
      <c r="C136" s="4" t="s">
        <v>1559</v>
      </c>
      <c r="D136" s="4" t="s">
        <v>1584</v>
      </c>
      <c r="E136" s="4" t="s">
        <v>1626</v>
      </c>
      <c r="F136" s="4" t="s">
        <v>1927</v>
      </c>
      <c r="G136" s="4" t="s">
        <v>2003</v>
      </c>
      <c r="H136" s="5">
        <v>15.83</v>
      </c>
    </row>
    <row r="137" spans="1:8" ht="15.75" customHeight="1">
      <c r="A137" s="2"/>
      <c r="B137" s="271" t="s">
        <v>1170</v>
      </c>
      <c r="C137" s="271"/>
      <c r="D137" s="271"/>
      <c r="E137" s="271"/>
      <c r="F137" s="271"/>
      <c r="G137" s="271"/>
      <c r="H137" s="271"/>
    </row>
    <row r="138" spans="1:8" ht="15.75" customHeight="1">
      <c r="A138" s="2"/>
      <c r="B138" s="2"/>
      <c r="C138" s="4" t="s">
        <v>1559</v>
      </c>
      <c r="D138" s="4" t="s">
        <v>1584</v>
      </c>
      <c r="E138" s="4" t="s">
        <v>1626</v>
      </c>
      <c r="F138" s="4" t="s">
        <v>1928</v>
      </c>
      <c r="G138" s="4" t="s">
        <v>2004</v>
      </c>
      <c r="H138" s="5">
        <v>15.83</v>
      </c>
    </row>
    <row r="139" spans="1:8" ht="15.75" customHeight="1">
      <c r="A139" s="2"/>
      <c r="B139" s="271" t="s">
        <v>1171</v>
      </c>
      <c r="C139" s="271"/>
      <c r="D139" s="271"/>
      <c r="E139" s="271"/>
      <c r="F139" s="271"/>
      <c r="G139" s="271"/>
      <c r="H139" s="271"/>
    </row>
    <row r="140" spans="1:8" ht="15.75" customHeight="1">
      <c r="A140" s="2"/>
      <c r="B140" s="2"/>
      <c r="C140" s="4" t="s">
        <v>1559</v>
      </c>
      <c r="D140" s="4" t="s">
        <v>1584</v>
      </c>
      <c r="E140" s="4" t="s">
        <v>1626</v>
      </c>
      <c r="F140" s="4" t="s">
        <v>1902</v>
      </c>
      <c r="G140" s="4" t="s">
        <v>1997</v>
      </c>
      <c r="H140" s="5">
        <v>15.83</v>
      </c>
    </row>
    <row r="141" spans="1:8" ht="15.75" customHeight="1">
      <c r="A141" s="2"/>
      <c r="B141" s="271" t="s">
        <v>1172</v>
      </c>
      <c r="C141" s="271"/>
      <c r="D141" s="271"/>
      <c r="E141" s="271"/>
      <c r="F141" s="271"/>
      <c r="G141" s="271"/>
      <c r="H141" s="271"/>
    </row>
    <row r="142" spans="1:8" ht="15.75" customHeight="1">
      <c r="A142" s="2"/>
      <c r="B142" s="2"/>
      <c r="C142" s="4" t="s">
        <v>1559</v>
      </c>
      <c r="D142" s="4" t="s">
        <v>1584</v>
      </c>
      <c r="E142" s="4" t="s">
        <v>1626</v>
      </c>
      <c r="F142" s="4" t="s">
        <v>1929</v>
      </c>
      <c r="G142" s="4" t="s">
        <v>1995</v>
      </c>
      <c r="H142" s="5">
        <v>15.83</v>
      </c>
    </row>
    <row r="143" spans="1:8" ht="15.75" customHeight="1">
      <c r="A143" s="2"/>
      <c r="B143" s="271" t="s">
        <v>1173</v>
      </c>
      <c r="C143" s="271"/>
      <c r="D143" s="271"/>
      <c r="E143" s="271"/>
      <c r="F143" s="271"/>
      <c r="G143" s="271"/>
      <c r="H143" s="271"/>
    </row>
    <row r="144" spans="1:8" ht="15.75" customHeight="1">
      <c r="A144" s="2"/>
      <c r="B144" s="2"/>
      <c r="C144" s="4" t="s">
        <v>1559</v>
      </c>
      <c r="D144" s="4" t="s">
        <v>1584</v>
      </c>
      <c r="E144" s="4" t="s">
        <v>1626</v>
      </c>
      <c r="F144" s="4" t="s">
        <v>1930</v>
      </c>
      <c r="G144" s="4" t="s">
        <v>2005</v>
      </c>
      <c r="H144" s="5">
        <v>15.83</v>
      </c>
    </row>
    <row r="145" spans="1:8" ht="15.75" customHeight="1">
      <c r="A145" s="2"/>
      <c r="B145" s="271" t="s">
        <v>1174</v>
      </c>
      <c r="C145" s="271"/>
      <c r="D145" s="271"/>
      <c r="E145" s="271"/>
      <c r="F145" s="271"/>
      <c r="G145" s="271"/>
      <c r="H145" s="271"/>
    </row>
    <row r="146" spans="1:8" ht="15.75" customHeight="1">
      <c r="A146" s="2"/>
      <c r="B146" s="2"/>
      <c r="C146" s="4" t="s">
        <v>1559</v>
      </c>
      <c r="D146" s="4" t="s">
        <v>1585</v>
      </c>
      <c r="E146" s="4" t="s">
        <v>1647</v>
      </c>
      <c r="F146" s="4" t="s">
        <v>1922</v>
      </c>
      <c r="G146" s="4" t="s">
        <v>1998</v>
      </c>
      <c r="H146" s="5">
        <v>39.03</v>
      </c>
    </row>
    <row r="147" spans="1:8" ht="15.75" customHeight="1">
      <c r="A147" s="2"/>
      <c r="B147" s="271" t="s">
        <v>1175</v>
      </c>
      <c r="C147" s="271"/>
      <c r="D147" s="271"/>
      <c r="E147" s="271"/>
      <c r="F147" s="271"/>
      <c r="G147" s="271"/>
      <c r="H147" s="271"/>
    </row>
    <row r="148" spans="1:8" ht="15.75" customHeight="1">
      <c r="A148" s="2"/>
      <c r="B148" s="2"/>
      <c r="C148" s="4" t="s">
        <v>1559</v>
      </c>
      <c r="D148" s="4" t="s">
        <v>1584</v>
      </c>
      <c r="E148" s="4" t="s">
        <v>1648</v>
      </c>
      <c r="F148" s="4" t="s">
        <v>1923</v>
      </c>
      <c r="G148" s="4" t="s">
        <v>2006</v>
      </c>
      <c r="H148" s="5">
        <v>33.67</v>
      </c>
    </row>
    <row r="149" spans="1:8" ht="15.75" customHeight="1">
      <c r="A149" s="2"/>
      <c r="B149" s="271" t="s">
        <v>1176</v>
      </c>
      <c r="C149" s="271"/>
      <c r="D149" s="271"/>
      <c r="E149" s="271"/>
      <c r="F149" s="271"/>
      <c r="G149" s="271"/>
      <c r="H149" s="271"/>
    </row>
    <row r="150" spans="1:8" ht="15.75" customHeight="1">
      <c r="A150" s="2"/>
      <c r="B150" s="2"/>
      <c r="C150" s="4" t="s">
        <v>1559</v>
      </c>
      <c r="D150" s="4" t="s">
        <v>1584</v>
      </c>
      <c r="E150" s="4" t="s">
        <v>1649</v>
      </c>
      <c r="F150" s="4" t="s">
        <v>1923</v>
      </c>
      <c r="G150" s="4" t="s">
        <v>2006</v>
      </c>
      <c r="H150" s="5">
        <v>36.35</v>
      </c>
    </row>
    <row r="151" spans="1:8" ht="15.75" customHeight="1">
      <c r="A151" s="2"/>
      <c r="B151" s="271" t="s">
        <v>1177</v>
      </c>
      <c r="C151" s="271"/>
      <c r="D151" s="271"/>
      <c r="E151" s="271"/>
      <c r="F151" s="271"/>
      <c r="G151" s="271"/>
      <c r="H151" s="271"/>
    </row>
    <row r="152" spans="1:8" ht="15.75" customHeight="1">
      <c r="A152" s="2"/>
      <c r="B152" s="2"/>
      <c r="C152" s="4" t="s">
        <v>1559</v>
      </c>
      <c r="D152" s="4" t="s">
        <v>1584</v>
      </c>
      <c r="E152" s="4" t="s">
        <v>1650</v>
      </c>
      <c r="F152" s="4" t="s">
        <v>1915</v>
      </c>
      <c r="G152" s="4" t="s">
        <v>2000</v>
      </c>
      <c r="H152" s="5">
        <v>73.67</v>
      </c>
    </row>
    <row r="153" spans="1:8" ht="15.75" customHeight="1">
      <c r="A153" s="2"/>
      <c r="B153" s="271" t="s">
        <v>1178</v>
      </c>
      <c r="C153" s="271"/>
      <c r="D153" s="271"/>
      <c r="E153" s="271"/>
      <c r="F153" s="271"/>
      <c r="G153" s="271"/>
      <c r="H153" s="271"/>
    </row>
    <row r="154" spans="1:8" ht="15.75" customHeight="1">
      <c r="A154" s="2"/>
      <c r="B154" s="2"/>
      <c r="C154" s="4" t="s">
        <v>1559</v>
      </c>
      <c r="D154" s="4" t="s">
        <v>1584</v>
      </c>
      <c r="E154" s="4" t="s">
        <v>1626</v>
      </c>
      <c r="F154" s="4" t="s">
        <v>1924</v>
      </c>
      <c r="G154" s="4" t="s">
        <v>1996</v>
      </c>
      <c r="H154" s="5">
        <v>39.03</v>
      </c>
    </row>
    <row r="155" spans="1:8" ht="15.75" customHeight="1">
      <c r="A155" s="2"/>
      <c r="B155" s="271" t="s">
        <v>1179</v>
      </c>
      <c r="C155" s="271"/>
      <c r="D155" s="271"/>
      <c r="E155" s="271"/>
      <c r="F155" s="271"/>
      <c r="G155" s="271"/>
      <c r="H155" s="271"/>
    </row>
    <row r="156" spans="1:8" ht="15.75" customHeight="1">
      <c r="A156" s="2"/>
      <c r="B156" s="2"/>
      <c r="C156" s="4" t="s">
        <v>1559</v>
      </c>
      <c r="D156" s="4" t="s">
        <v>1584</v>
      </c>
      <c r="E156" s="4" t="s">
        <v>1626</v>
      </c>
      <c r="F156" s="4" t="s">
        <v>1925</v>
      </c>
      <c r="G156" s="4" t="s">
        <v>2001</v>
      </c>
      <c r="H156" s="5">
        <v>33.67</v>
      </c>
    </row>
    <row r="157" spans="1:8" ht="15.75" customHeight="1">
      <c r="A157" s="2"/>
      <c r="B157" s="271" t="s">
        <v>1180</v>
      </c>
      <c r="C157" s="271"/>
      <c r="D157" s="271"/>
      <c r="E157" s="271"/>
      <c r="F157" s="271"/>
      <c r="G157" s="271"/>
      <c r="H157" s="271"/>
    </row>
    <row r="158" spans="1:8" ht="15.75" customHeight="1">
      <c r="A158" s="2"/>
      <c r="B158" s="2"/>
      <c r="C158" s="4" t="s">
        <v>1559</v>
      </c>
      <c r="D158" s="4" t="s">
        <v>1584</v>
      </c>
      <c r="E158" s="4" t="s">
        <v>1626</v>
      </c>
      <c r="F158" s="4" t="s">
        <v>1926</v>
      </c>
      <c r="G158" s="4" t="s">
        <v>2002</v>
      </c>
      <c r="H158" s="5">
        <v>31.44</v>
      </c>
    </row>
    <row r="159" spans="1:8" ht="15.75" customHeight="1">
      <c r="A159" s="2"/>
      <c r="B159" s="271" t="s">
        <v>1181</v>
      </c>
      <c r="C159" s="271"/>
      <c r="D159" s="271"/>
      <c r="E159" s="271"/>
      <c r="F159" s="271"/>
      <c r="G159" s="271"/>
      <c r="H159" s="271"/>
    </row>
    <row r="160" spans="1:8" ht="15.75" customHeight="1">
      <c r="A160" s="2"/>
      <c r="B160" s="2"/>
      <c r="C160" s="4" t="s">
        <v>1559</v>
      </c>
      <c r="D160" s="4" t="s">
        <v>1584</v>
      </c>
      <c r="E160" s="4" t="s">
        <v>1626</v>
      </c>
      <c r="F160" s="4" t="s">
        <v>1927</v>
      </c>
      <c r="G160" s="4" t="s">
        <v>2003</v>
      </c>
      <c r="H160" s="5">
        <v>33.67</v>
      </c>
    </row>
    <row r="161" spans="1:8" ht="15.75" customHeight="1">
      <c r="A161" s="2"/>
      <c r="B161" s="271" t="s">
        <v>1182</v>
      </c>
      <c r="C161" s="271"/>
      <c r="D161" s="271"/>
      <c r="E161" s="271"/>
      <c r="F161" s="271"/>
      <c r="G161" s="271"/>
      <c r="H161" s="271"/>
    </row>
    <row r="162" spans="1:8" ht="15.75" customHeight="1">
      <c r="A162" s="2"/>
      <c r="B162" s="2"/>
      <c r="C162" s="4" t="s">
        <v>1559</v>
      </c>
      <c r="D162" s="4" t="s">
        <v>1584</v>
      </c>
      <c r="E162" s="4" t="s">
        <v>1626</v>
      </c>
      <c r="F162" s="4" t="s">
        <v>1928</v>
      </c>
      <c r="G162" s="4" t="s">
        <v>2004</v>
      </c>
      <c r="H162" s="5">
        <v>47.07</v>
      </c>
    </row>
    <row r="163" spans="1:8" ht="15.75" customHeight="1">
      <c r="A163" s="2"/>
      <c r="B163" s="271" t="s">
        <v>1183</v>
      </c>
      <c r="C163" s="271"/>
      <c r="D163" s="271"/>
      <c r="E163" s="271"/>
      <c r="F163" s="271"/>
      <c r="G163" s="271"/>
      <c r="H163" s="271"/>
    </row>
    <row r="164" spans="1:8" ht="15.75" customHeight="1">
      <c r="A164" s="2"/>
      <c r="B164" s="2"/>
      <c r="C164" s="4" t="s">
        <v>1559</v>
      </c>
      <c r="D164" s="4" t="s">
        <v>1584</v>
      </c>
      <c r="E164" s="4" t="s">
        <v>1626</v>
      </c>
      <c r="F164" s="4" t="s">
        <v>1902</v>
      </c>
      <c r="G164" s="4" t="s">
        <v>1997</v>
      </c>
      <c r="H164" s="5">
        <v>41.71</v>
      </c>
    </row>
    <row r="165" spans="1:8" ht="15.75" customHeight="1">
      <c r="A165" s="2"/>
      <c r="B165" s="271" t="s">
        <v>1184</v>
      </c>
      <c r="C165" s="271"/>
      <c r="D165" s="271"/>
      <c r="E165" s="271"/>
      <c r="F165" s="271"/>
      <c r="G165" s="271"/>
      <c r="H165" s="271"/>
    </row>
    <row r="166" spans="1:8" ht="15.75" customHeight="1">
      <c r="A166" s="2"/>
      <c r="B166" s="2"/>
      <c r="C166" s="4" t="s">
        <v>1559</v>
      </c>
      <c r="D166" s="4" t="s">
        <v>1584</v>
      </c>
      <c r="E166" s="4" t="s">
        <v>1626</v>
      </c>
      <c r="F166" s="4" t="s">
        <v>1929</v>
      </c>
      <c r="G166" s="4" t="s">
        <v>1995</v>
      </c>
      <c r="H166" s="5">
        <v>18.06</v>
      </c>
    </row>
    <row r="167" spans="1:8" ht="15.75" customHeight="1">
      <c r="A167" s="2"/>
      <c r="B167" s="271" t="s">
        <v>1185</v>
      </c>
      <c r="C167" s="271"/>
      <c r="D167" s="271"/>
      <c r="E167" s="271"/>
      <c r="F167" s="271"/>
      <c r="G167" s="271"/>
      <c r="H167" s="271"/>
    </row>
    <row r="168" spans="1:8" ht="15.75" customHeight="1">
      <c r="A168" s="2"/>
      <c r="B168" s="2"/>
      <c r="C168" s="4" t="s">
        <v>1559</v>
      </c>
      <c r="D168" s="4" t="s">
        <v>1584</v>
      </c>
      <c r="E168" s="4" t="s">
        <v>1626</v>
      </c>
      <c r="F168" s="4" t="s">
        <v>1930</v>
      </c>
      <c r="G168" s="4" t="s">
        <v>2005</v>
      </c>
      <c r="H168" s="5">
        <v>15.83</v>
      </c>
    </row>
    <row r="169" spans="1:8" ht="15.75" customHeight="1">
      <c r="A169" s="2"/>
      <c r="B169" s="271" t="s">
        <v>1186</v>
      </c>
      <c r="C169" s="271"/>
      <c r="D169" s="271"/>
      <c r="E169" s="271"/>
      <c r="F169" s="271"/>
      <c r="G169" s="271"/>
      <c r="H169" s="271"/>
    </row>
    <row r="170" spans="1:8" ht="15.75" customHeight="1">
      <c r="A170" s="2"/>
      <c r="B170" s="2"/>
      <c r="C170" s="4" t="s">
        <v>1559</v>
      </c>
      <c r="D170" s="4" t="s">
        <v>1585</v>
      </c>
      <c r="E170" s="4" t="s">
        <v>1651</v>
      </c>
      <c r="F170" s="4" t="s">
        <v>1922</v>
      </c>
      <c r="G170" s="4" t="s">
        <v>1998</v>
      </c>
      <c r="H170" s="5">
        <v>209.6</v>
      </c>
    </row>
    <row r="171" spans="1:8" ht="15.75" customHeight="1">
      <c r="A171" s="2"/>
      <c r="B171" s="271" t="s">
        <v>1187</v>
      </c>
      <c r="C171" s="271"/>
      <c r="D171" s="271"/>
      <c r="E171" s="271"/>
      <c r="F171" s="271"/>
      <c r="G171" s="271"/>
      <c r="H171" s="271"/>
    </row>
    <row r="172" spans="1:8" ht="15.75" customHeight="1">
      <c r="A172" s="2"/>
      <c r="B172" s="2"/>
      <c r="C172" s="4" t="s">
        <v>1559</v>
      </c>
      <c r="D172" s="4" t="s">
        <v>1584</v>
      </c>
      <c r="E172" s="4" t="s">
        <v>1652</v>
      </c>
      <c r="F172" s="4" t="s">
        <v>1923</v>
      </c>
      <c r="G172" s="4" t="s">
        <v>2006</v>
      </c>
      <c r="H172" s="5">
        <v>150.59</v>
      </c>
    </row>
    <row r="173" spans="1:8" ht="15.75" customHeight="1">
      <c r="A173" s="2"/>
      <c r="B173" s="271" t="s">
        <v>1188</v>
      </c>
      <c r="C173" s="271"/>
      <c r="D173" s="271"/>
      <c r="E173" s="271"/>
      <c r="F173" s="271"/>
      <c r="G173" s="271"/>
      <c r="H173" s="271"/>
    </row>
    <row r="174" spans="1:8" ht="15.75" customHeight="1">
      <c r="A174" s="2"/>
      <c r="B174" s="2"/>
      <c r="C174" s="4" t="s">
        <v>1559</v>
      </c>
      <c r="D174" s="4" t="s">
        <v>1584</v>
      </c>
      <c r="E174" s="4" t="s">
        <v>1653</v>
      </c>
      <c r="F174" s="4" t="s">
        <v>1923</v>
      </c>
      <c r="G174" s="4" t="s">
        <v>2006</v>
      </c>
      <c r="H174" s="5">
        <v>330.43</v>
      </c>
    </row>
    <row r="175" spans="1:8" ht="15.75" customHeight="1">
      <c r="A175" s="2"/>
      <c r="B175" s="271" t="s">
        <v>1189</v>
      </c>
      <c r="C175" s="271"/>
      <c r="D175" s="271"/>
      <c r="E175" s="271"/>
      <c r="F175" s="271"/>
      <c r="G175" s="271"/>
      <c r="H175" s="271"/>
    </row>
    <row r="176" spans="1:8" ht="15.75" customHeight="1">
      <c r="A176" s="2"/>
      <c r="B176" s="2"/>
      <c r="C176" s="4" t="s">
        <v>1559</v>
      </c>
      <c r="D176" s="4" t="s">
        <v>1584</v>
      </c>
      <c r="E176" s="4" t="s">
        <v>1654</v>
      </c>
      <c r="F176" s="4" t="s">
        <v>1915</v>
      </c>
      <c r="G176" s="4" t="s">
        <v>2000</v>
      </c>
      <c r="H176" s="5">
        <v>628.29</v>
      </c>
    </row>
    <row r="177" spans="1:8" ht="15.75" customHeight="1">
      <c r="A177" s="2"/>
      <c r="B177" s="271" t="s">
        <v>1190</v>
      </c>
      <c r="C177" s="271"/>
      <c r="D177" s="271"/>
      <c r="E177" s="271"/>
      <c r="F177" s="271"/>
      <c r="G177" s="271"/>
      <c r="H177" s="271"/>
    </row>
    <row r="178" spans="1:8" ht="15.75" customHeight="1">
      <c r="A178" s="2"/>
      <c r="B178" s="2"/>
      <c r="C178" s="4" t="s">
        <v>1559</v>
      </c>
      <c r="D178" s="4" t="s">
        <v>1584</v>
      </c>
      <c r="E178" s="4" t="s">
        <v>1626</v>
      </c>
      <c r="F178" s="4" t="s">
        <v>1924</v>
      </c>
      <c r="G178" s="4" t="s">
        <v>1996</v>
      </c>
      <c r="H178" s="5">
        <v>633.91</v>
      </c>
    </row>
    <row r="179" spans="1:8" ht="15.75" customHeight="1">
      <c r="A179" s="2"/>
      <c r="B179" s="271" t="s">
        <v>1191</v>
      </c>
      <c r="C179" s="271"/>
      <c r="D179" s="271"/>
      <c r="E179" s="271"/>
      <c r="F179" s="271"/>
      <c r="G179" s="271"/>
      <c r="H179" s="271"/>
    </row>
    <row r="180" spans="1:8" ht="15.75" customHeight="1">
      <c r="A180" s="2"/>
      <c r="B180" s="2"/>
      <c r="C180" s="4" t="s">
        <v>1559</v>
      </c>
      <c r="D180" s="4" t="s">
        <v>1584</v>
      </c>
      <c r="E180" s="4" t="s">
        <v>1626</v>
      </c>
      <c r="F180" s="4" t="s">
        <v>1925</v>
      </c>
      <c r="G180" s="4" t="s">
        <v>2001</v>
      </c>
      <c r="H180" s="5">
        <v>667.63</v>
      </c>
    </row>
    <row r="181" spans="1:8" ht="15.75" customHeight="1">
      <c r="A181" s="2"/>
      <c r="B181" s="271" t="s">
        <v>1192</v>
      </c>
      <c r="C181" s="271"/>
      <c r="D181" s="271"/>
      <c r="E181" s="271"/>
      <c r="F181" s="271"/>
      <c r="G181" s="271"/>
      <c r="H181" s="271"/>
    </row>
    <row r="182" spans="1:8" ht="15.75" customHeight="1">
      <c r="A182" s="2"/>
      <c r="B182" s="2"/>
      <c r="C182" s="4" t="s">
        <v>1559</v>
      </c>
      <c r="D182" s="4" t="s">
        <v>1584</v>
      </c>
      <c r="E182" s="4" t="s">
        <v>1626</v>
      </c>
      <c r="F182" s="4" t="s">
        <v>1926</v>
      </c>
      <c r="G182" s="4" t="s">
        <v>2002</v>
      </c>
      <c r="H182" s="5">
        <v>709.78</v>
      </c>
    </row>
    <row r="183" spans="1:8" ht="15.75" customHeight="1">
      <c r="A183" s="2"/>
      <c r="B183" s="271" t="s">
        <v>1193</v>
      </c>
      <c r="C183" s="271"/>
      <c r="D183" s="271"/>
      <c r="E183" s="271"/>
      <c r="F183" s="271"/>
      <c r="G183" s="271"/>
      <c r="H183" s="271"/>
    </row>
    <row r="184" spans="1:8" ht="15.75" customHeight="1">
      <c r="A184" s="2"/>
      <c r="B184" s="2"/>
      <c r="C184" s="4" t="s">
        <v>1559</v>
      </c>
      <c r="D184" s="4" t="s">
        <v>1584</v>
      </c>
      <c r="E184" s="4" t="s">
        <v>1626</v>
      </c>
      <c r="F184" s="4" t="s">
        <v>1927</v>
      </c>
      <c r="G184" s="4" t="s">
        <v>2003</v>
      </c>
      <c r="H184" s="5">
        <v>799.7</v>
      </c>
    </row>
    <row r="185" spans="1:8" ht="15.75" customHeight="1">
      <c r="A185" s="2"/>
      <c r="B185" s="271" t="s">
        <v>1194</v>
      </c>
      <c r="C185" s="271"/>
      <c r="D185" s="271"/>
      <c r="E185" s="271"/>
      <c r="F185" s="271"/>
      <c r="G185" s="271"/>
      <c r="H185" s="271"/>
    </row>
    <row r="186" spans="1:8" ht="15.75" customHeight="1">
      <c r="A186" s="2"/>
      <c r="B186" s="2"/>
      <c r="C186" s="4" t="s">
        <v>1559</v>
      </c>
      <c r="D186" s="4" t="s">
        <v>1584</v>
      </c>
      <c r="E186" s="4" t="s">
        <v>1626</v>
      </c>
      <c r="F186" s="4" t="s">
        <v>1928</v>
      </c>
      <c r="G186" s="4" t="s">
        <v>2004</v>
      </c>
      <c r="H186" s="5">
        <v>577.71</v>
      </c>
    </row>
    <row r="187" spans="1:8" ht="15.75" customHeight="1">
      <c r="A187" s="2"/>
      <c r="B187" s="271" t="s">
        <v>1195</v>
      </c>
      <c r="C187" s="271"/>
      <c r="D187" s="271"/>
      <c r="E187" s="271"/>
      <c r="F187" s="271"/>
      <c r="G187" s="271"/>
      <c r="H187" s="271"/>
    </row>
    <row r="188" spans="1:8" ht="15.75" customHeight="1">
      <c r="A188" s="2"/>
      <c r="B188" s="2"/>
      <c r="C188" s="4" t="s">
        <v>1559</v>
      </c>
      <c r="D188" s="4" t="s">
        <v>1584</v>
      </c>
      <c r="E188" s="4" t="s">
        <v>1626</v>
      </c>
      <c r="F188" s="4" t="s">
        <v>1902</v>
      </c>
      <c r="G188" s="4" t="s">
        <v>1997</v>
      </c>
      <c r="H188" s="5">
        <v>493.41</v>
      </c>
    </row>
    <row r="189" spans="1:8" ht="15.75" customHeight="1">
      <c r="A189" s="2"/>
      <c r="B189" s="271" t="s">
        <v>1196</v>
      </c>
      <c r="C189" s="271"/>
      <c r="D189" s="271"/>
      <c r="E189" s="271"/>
      <c r="F189" s="271"/>
      <c r="G189" s="271"/>
      <c r="H189" s="271"/>
    </row>
    <row r="190" spans="1:8" ht="15.75" customHeight="1">
      <c r="A190" s="2"/>
      <c r="B190" s="2"/>
      <c r="C190" s="4" t="s">
        <v>1559</v>
      </c>
      <c r="D190" s="4" t="s">
        <v>1584</v>
      </c>
      <c r="E190" s="4" t="s">
        <v>1626</v>
      </c>
      <c r="F190" s="4" t="s">
        <v>1929</v>
      </c>
      <c r="G190" s="4" t="s">
        <v>1995</v>
      </c>
      <c r="H190" s="5">
        <v>102.82</v>
      </c>
    </row>
    <row r="191" spans="1:8" ht="15.75" customHeight="1">
      <c r="A191" s="2"/>
      <c r="B191" s="271" t="s">
        <v>1197</v>
      </c>
      <c r="C191" s="271"/>
      <c r="D191" s="271"/>
      <c r="E191" s="271"/>
      <c r="F191" s="271"/>
      <c r="G191" s="271"/>
      <c r="H191" s="271"/>
    </row>
    <row r="192" spans="1:8" ht="15.75" customHeight="1">
      <c r="A192" s="2"/>
      <c r="B192" s="2"/>
      <c r="C192" s="4" t="s">
        <v>1559</v>
      </c>
      <c r="D192" s="4" t="s">
        <v>1584</v>
      </c>
      <c r="E192" s="4" t="s">
        <v>1626</v>
      </c>
      <c r="F192" s="4" t="s">
        <v>1930</v>
      </c>
      <c r="G192" s="4" t="s">
        <v>2005</v>
      </c>
      <c r="H192" s="5">
        <v>25.11</v>
      </c>
    </row>
    <row r="193" spans="1:8" ht="15.75" customHeight="1">
      <c r="A193" s="2"/>
      <c r="B193" s="271" t="s">
        <v>1198</v>
      </c>
      <c r="C193" s="271"/>
      <c r="D193" s="271"/>
      <c r="E193" s="271"/>
      <c r="F193" s="271"/>
      <c r="G193" s="271"/>
      <c r="H193" s="271"/>
    </row>
    <row r="194" spans="1:8" ht="15.75" customHeight="1">
      <c r="A194" s="2"/>
      <c r="B194" s="2"/>
      <c r="C194" s="4" t="s">
        <v>1559</v>
      </c>
      <c r="D194" s="4" t="s">
        <v>1585</v>
      </c>
      <c r="E194" s="4" t="s">
        <v>1655</v>
      </c>
      <c r="F194" s="4" t="s">
        <v>1922</v>
      </c>
      <c r="G194" s="4" t="s">
        <v>1998</v>
      </c>
      <c r="H194" s="5">
        <v>79.49</v>
      </c>
    </row>
    <row r="195" spans="1:8" ht="15.75" customHeight="1">
      <c r="A195" s="2"/>
      <c r="B195" s="271" t="s">
        <v>1199</v>
      </c>
      <c r="C195" s="271"/>
      <c r="D195" s="271"/>
      <c r="E195" s="271"/>
      <c r="F195" s="271"/>
      <c r="G195" s="271"/>
      <c r="H195" s="271"/>
    </row>
    <row r="196" spans="1:8" ht="15.75" customHeight="1">
      <c r="A196" s="2"/>
      <c r="B196" s="2"/>
      <c r="C196" s="4" t="s">
        <v>1559</v>
      </c>
      <c r="D196" s="4" t="s">
        <v>1584</v>
      </c>
      <c r="E196" s="4" t="s">
        <v>1656</v>
      </c>
      <c r="F196" s="4" t="s">
        <v>1923</v>
      </c>
      <c r="G196" s="4" t="s">
        <v>2006</v>
      </c>
      <c r="H196" s="5">
        <v>104.78</v>
      </c>
    </row>
    <row r="197" spans="1:8" ht="15.75" customHeight="1">
      <c r="A197" s="2"/>
      <c r="B197" s="271" t="s">
        <v>1200</v>
      </c>
      <c r="C197" s="271"/>
      <c r="D197" s="271"/>
      <c r="E197" s="271"/>
      <c r="F197" s="271"/>
      <c r="G197" s="271"/>
      <c r="H197" s="271"/>
    </row>
    <row r="198" spans="1:8" ht="15.75" customHeight="1">
      <c r="A198" s="2"/>
      <c r="B198" s="2"/>
      <c r="C198" s="4" t="s">
        <v>1559</v>
      </c>
      <c r="D198" s="4" t="s">
        <v>1584</v>
      </c>
      <c r="E198" s="4" t="s">
        <v>1657</v>
      </c>
      <c r="F198" s="4" t="s">
        <v>1923</v>
      </c>
      <c r="G198" s="4" t="s">
        <v>2006</v>
      </c>
      <c r="H198" s="5">
        <v>113.21</v>
      </c>
    </row>
    <row r="199" spans="1:8" ht="15.75" customHeight="1">
      <c r="A199" s="2"/>
      <c r="B199" s="271" t="s">
        <v>1201</v>
      </c>
      <c r="C199" s="271"/>
      <c r="D199" s="271"/>
      <c r="E199" s="271"/>
      <c r="F199" s="271"/>
      <c r="G199" s="271"/>
      <c r="H199" s="271"/>
    </row>
    <row r="200" spans="1:8" ht="15.75" customHeight="1">
      <c r="A200" s="2"/>
      <c r="B200" s="2"/>
      <c r="C200" s="4" t="s">
        <v>1559</v>
      </c>
      <c r="D200" s="4" t="s">
        <v>1584</v>
      </c>
      <c r="E200" s="4" t="s">
        <v>1658</v>
      </c>
      <c r="F200" s="4" t="s">
        <v>1915</v>
      </c>
      <c r="G200" s="4" t="s">
        <v>2000</v>
      </c>
      <c r="H200" s="5">
        <v>197.51</v>
      </c>
    </row>
    <row r="201" spans="1:8" ht="15.75" customHeight="1">
      <c r="A201" s="2"/>
      <c r="B201" s="271" t="s">
        <v>1202</v>
      </c>
      <c r="C201" s="271"/>
      <c r="D201" s="271"/>
      <c r="E201" s="271"/>
      <c r="F201" s="271"/>
      <c r="G201" s="271"/>
      <c r="H201" s="271"/>
    </row>
    <row r="202" spans="1:8" ht="15.75" customHeight="1">
      <c r="A202" s="2"/>
      <c r="B202" s="2"/>
      <c r="C202" s="4" t="s">
        <v>1559</v>
      </c>
      <c r="D202" s="4" t="s">
        <v>1584</v>
      </c>
      <c r="E202" s="4" t="s">
        <v>1626</v>
      </c>
      <c r="F202" s="4" t="s">
        <v>1924</v>
      </c>
      <c r="G202" s="4" t="s">
        <v>1996</v>
      </c>
      <c r="H202" s="5">
        <v>253.71</v>
      </c>
    </row>
    <row r="203" spans="1:8" ht="15.75" customHeight="1">
      <c r="A203" s="2"/>
      <c r="B203" s="271" t="s">
        <v>1203</v>
      </c>
      <c r="C203" s="271"/>
      <c r="D203" s="271"/>
      <c r="E203" s="271"/>
      <c r="F203" s="271"/>
      <c r="G203" s="271"/>
      <c r="H203" s="271"/>
    </row>
    <row r="204" spans="1:8" ht="15.75" customHeight="1">
      <c r="A204" s="2"/>
      <c r="B204" s="2"/>
      <c r="C204" s="4" t="s">
        <v>1559</v>
      </c>
      <c r="D204" s="4" t="s">
        <v>1584</v>
      </c>
      <c r="E204" s="4" t="s">
        <v>1626</v>
      </c>
      <c r="F204" s="4" t="s">
        <v>1925</v>
      </c>
      <c r="G204" s="4" t="s">
        <v>2001</v>
      </c>
      <c r="H204" s="5">
        <v>262.14</v>
      </c>
    </row>
    <row r="205" spans="1:8" ht="15.75" customHeight="1">
      <c r="A205" s="2"/>
      <c r="B205" s="271" t="s">
        <v>1204</v>
      </c>
      <c r="C205" s="271"/>
      <c r="D205" s="271"/>
      <c r="E205" s="271"/>
      <c r="F205" s="271"/>
      <c r="G205" s="271"/>
      <c r="H205" s="271"/>
    </row>
    <row r="206" spans="1:8" ht="15.75" customHeight="1">
      <c r="A206" s="2"/>
      <c r="B206" s="2"/>
      <c r="C206" s="4" t="s">
        <v>1559</v>
      </c>
      <c r="D206" s="4" t="s">
        <v>1584</v>
      </c>
      <c r="E206" s="4" t="s">
        <v>1626</v>
      </c>
      <c r="F206" s="4" t="s">
        <v>1926</v>
      </c>
      <c r="G206" s="4" t="s">
        <v>2002</v>
      </c>
      <c r="H206" s="5">
        <v>279</v>
      </c>
    </row>
    <row r="207" spans="1:8" ht="15.75" customHeight="1">
      <c r="A207" s="2"/>
      <c r="B207" s="271" t="s">
        <v>1205</v>
      </c>
      <c r="C207" s="271"/>
      <c r="D207" s="271"/>
      <c r="E207" s="271"/>
      <c r="F207" s="271"/>
      <c r="G207" s="271"/>
      <c r="H207" s="271"/>
    </row>
    <row r="208" spans="1:8" ht="15.75" customHeight="1">
      <c r="A208" s="2"/>
      <c r="B208" s="2"/>
      <c r="C208" s="4" t="s">
        <v>1559</v>
      </c>
      <c r="D208" s="4" t="s">
        <v>1584</v>
      </c>
      <c r="E208" s="4" t="s">
        <v>1626</v>
      </c>
      <c r="F208" s="4" t="s">
        <v>1927</v>
      </c>
      <c r="G208" s="4" t="s">
        <v>2003</v>
      </c>
      <c r="H208" s="5">
        <v>242.47</v>
      </c>
    </row>
    <row r="209" spans="1:8" ht="15.75" customHeight="1">
      <c r="A209" s="2"/>
      <c r="B209" s="271" t="s">
        <v>1206</v>
      </c>
      <c r="C209" s="271"/>
      <c r="D209" s="271"/>
      <c r="E209" s="271"/>
      <c r="F209" s="271"/>
      <c r="G209" s="271"/>
      <c r="H209" s="271"/>
    </row>
    <row r="210" spans="1:8" ht="15.75" customHeight="1">
      <c r="A210" s="2"/>
      <c r="B210" s="2"/>
      <c r="C210" s="4" t="s">
        <v>1559</v>
      </c>
      <c r="D210" s="4" t="s">
        <v>1584</v>
      </c>
      <c r="E210" s="4" t="s">
        <v>1626</v>
      </c>
      <c r="F210" s="4" t="s">
        <v>1928</v>
      </c>
      <c r="G210" s="4" t="s">
        <v>2004</v>
      </c>
      <c r="H210" s="5">
        <v>141.31</v>
      </c>
    </row>
    <row r="211" spans="1:8" ht="15.75" customHeight="1">
      <c r="A211" s="2"/>
      <c r="B211" s="271" t="s">
        <v>1207</v>
      </c>
      <c r="C211" s="271"/>
      <c r="D211" s="271"/>
      <c r="E211" s="271"/>
      <c r="F211" s="271"/>
      <c r="G211" s="271"/>
      <c r="H211" s="271"/>
    </row>
    <row r="212" spans="1:8" ht="15.75" customHeight="1">
      <c r="A212" s="2"/>
      <c r="B212" s="2"/>
      <c r="C212" s="4" t="s">
        <v>1559</v>
      </c>
      <c r="D212" s="4" t="s">
        <v>1584</v>
      </c>
      <c r="E212" s="4" t="s">
        <v>1626</v>
      </c>
      <c r="F212" s="4" t="s">
        <v>1902</v>
      </c>
      <c r="G212" s="4" t="s">
        <v>1997</v>
      </c>
      <c r="H212" s="5">
        <v>219.99</v>
      </c>
    </row>
    <row r="213" spans="1:8" ht="15.75" customHeight="1">
      <c r="A213" s="2"/>
      <c r="B213" s="271" t="s">
        <v>1208</v>
      </c>
      <c r="C213" s="271"/>
      <c r="D213" s="271"/>
      <c r="E213" s="271"/>
      <c r="F213" s="271"/>
      <c r="G213" s="271"/>
      <c r="H213" s="271"/>
    </row>
    <row r="214" spans="1:8" ht="15.75" customHeight="1">
      <c r="A214" s="2"/>
      <c r="B214" s="2"/>
      <c r="C214" s="4" t="s">
        <v>1559</v>
      </c>
      <c r="D214" s="4" t="s">
        <v>1584</v>
      </c>
      <c r="E214" s="4" t="s">
        <v>1626</v>
      </c>
      <c r="F214" s="4" t="s">
        <v>1929</v>
      </c>
      <c r="G214" s="4" t="s">
        <v>1995</v>
      </c>
      <c r="H214" s="5">
        <v>73.87</v>
      </c>
    </row>
    <row r="215" spans="1:8" ht="15.75" customHeight="1">
      <c r="A215" s="2"/>
      <c r="B215" s="271" t="s">
        <v>1209</v>
      </c>
      <c r="C215" s="271"/>
      <c r="D215" s="271"/>
      <c r="E215" s="271"/>
      <c r="F215" s="271"/>
      <c r="G215" s="271"/>
      <c r="H215" s="271"/>
    </row>
    <row r="216" spans="1:8" ht="15.75" customHeight="1">
      <c r="A216" s="2"/>
      <c r="B216" s="2"/>
      <c r="C216" s="4" t="s">
        <v>1559</v>
      </c>
      <c r="D216" s="4" t="s">
        <v>1584</v>
      </c>
      <c r="E216" s="4" t="s">
        <v>1626</v>
      </c>
      <c r="F216" s="4" t="s">
        <v>1930</v>
      </c>
      <c r="G216" s="4" t="s">
        <v>2005</v>
      </c>
      <c r="H216" s="5">
        <v>231.23</v>
      </c>
    </row>
    <row r="217" spans="1:8" ht="15.75" customHeight="1">
      <c r="A217" s="2"/>
      <c r="B217" s="271" t="s">
        <v>1210</v>
      </c>
      <c r="C217" s="271"/>
      <c r="D217" s="271"/>
      <c r="E217" s="271"/>
      <c r="F217" s="271"/>
      <c r="G217" s="271"/>
      <c r="H217" s="271"/>
    </row>
    <row r="218" spans="1:8" ht="15.75" customHeight="1">
      <c r="A218" s="2"/>
      <c r="B218" s="2"/>
      <c r="C218" s="4" t="s">
        <v>1559</v>
      </c>
      <c r="D218" s="4" t="s">
        <v>1585</v>
      </c>
      <c r="E218" s="4" t="s">
        <v>1659</v>
      </c>
      <c r="F218" s="4" t="s">
        <v>1922</v>
      </c>
      <c r="G218" s="4" t="s">
        <v>1998</v>
      </c>
      <c r="H218" s="5">
        <v>14.73</v>
      </c>
    </row>
    <row r="219" spans="1:8" ht="15.75" customHeight="1">
      <c r="A219" s="2"/>
      <c r="B219" s="271" t="s">
        <v>1211</v>
      </c>
      <c r="C219" s="271"/>
      <c r="D219" s="271"/>
      <c r="E219" s="271"/>
      <c r="F219" s="271"/>
      <c r="G219" s="271"/>
      <c r="H219" s="271"/>
    </row>
    <row r="220" spans="1:8" ht="15.75" customHeight="1">
      <c r="A220" s="2"/>
      <c r="B220" s="2"/>
      <c r="C220" s="4" t="s">
        <v>1559</v>
      </c>
      <c r="D220" s="4" t="s">
        <v>1584</v>
      </c>
      <c r="E220" s="4" t="s">
        <v>1660</v>
      </c>
      <c r="F220" s="4" t="s">
        <v>1923</v>
      </c>
      <c r="G220" s="4" t="s">
        <v>2006</v>
      </c>
      <c r="H220" s="5">
        <v>12.5</v>
      </c>
    </row>
    <row r="221" spans="1:8" ht="15.75" customHeight="1">
      <c r="A221" s="2"/>
      <c r="B221" s="271" t="s">
        <v>1212</v>
      </c>
      <c r="C221" s="271"/>
      <c r="D221" s="271"/>
      <c r="E221" s="271"/>
      <c r="F221" s="271"/>
      <c r="G221" s="271"/>
      <c r="H221" s="271"/>
    </row>
    <row r="222" spans="1:8" ht="15.75" customHeight="1">
      <c r="A222" s="2"/>
      <c r="B222" s="2"/>
      <c r="C222" s="4" t="s">
        <v>1559</v>
      </c>
      <c r="D222" s="4" t="s">
        <v>1584</v>
      </c>
      <c r="E222" s="4" t="s">
        <v>1661</v>
      </c>
      <c r="F222" s="4" t="s">
        <v>1923</v>
      </c>
      <c r="G222" s="4" t="s">
        <v>2006</v>
      </c>
      <c r="H222" s="5">
        <v>10.27</v>
      </c>
    </row>
    <row r="223" spans="1:8" ht="15.75" customHeight="1">
      <c r="A223" s="2"/>
      <c r="B223" s="271" t="s">
        <v>1213</v>
      </c>
      <c r="C223" s="271"/>
      <c r="D223" s="271"/>
      <c r="E223" s="271"/>
      <c r="F223" s="271"/>
      <c r="G223" s="271"/>
      <c r="H223" s="271"/>
    </row>
    <row r="224" spans="1:8" ht="15.75" customHeight="1">
      <c r="A224" s="2"/>
      <c r="B224" s="2"/>
      <c r="C224" s="4" t="s">
        <v>1559</v>
      </c>
      <c r="D224" s="4" t="s">
        <v>1584</v>
      </c>
      <c r="E224" s="4" t="s">
        <v>1662</v>
      </c>
      <c r="F224" s="4" t="s">
        <v>1915</v>
      </c>
      <c r="G224" s="4" t="s">
        <v>2000</v>
      </c>
      <c r="H224" s="5">
        <v>10.27</v>
      </c>
    </row>
    <row r="225" spans="1:8" ht="15.75" customHeight="1">
      <c r="A225" s="2"/>
      <c r="B225" s="271" t="s">
        <v>1214</v>
      </c>
      <c r="C225" s="271"/>
      <c r="D225" s="271"/>
      <c r="E225" s="271"/>
      <c r="F225" s="271"/>
      <c r="G225" s="271"/>
      <c r="H225" s="271"/>
    </row>
    <row r="226" spans="1:8" ht="15.75" customHeight="1">
      <c r="A226" s="2"/>
      <c r="B226" s="2"/>
      <c r="C226" s="4" t="s">
        <v>1559</v>
      </c>
      <c r="D226" s="4" t="s">
        <v>1584</v>
      </c>
      <c r="E226" s="4" t="s">
        <v>1626</v>
      </c>
      <c r="F226" s="4" t="s">
        <v>1924</v>
      </c>
      <c r="G226" s="4" t="s">
        <v>1996</v>
      </c>
      <c r="H226" s="5">
        <v>10.27</v>
      </c>
    </row>
    <row r="227" spans="1:8" ht="15.75" customHeight="1">
      <c r="A227" s="2"/>
      <c r="B227" s="271" t="s">
        <v>1215</v>
      </c>
      <c r="C227" s="271"/>
      <c r="D227" s="271"/>
      <c r="E227" s="271"/>
      <c r="F227" s="271"/>
      <c r="G227" s="271"/>
      <c r="H227" s="271"/>
    </row>
    <row r="228" spans="1:8" ht="15.75" customHeight="1">
      <c r="A228" s="2"/>
      <c r="B228" s="2"/>
      <c r="C228" s="4" t="s">
        <v>1559</v>
      </c>
      <c r="D228" s="4" t="s">
        <v>1584</v>
      </c>
      <c r="E228" s="4" t="s">
        <v>1626</v>
      </c>
      <c r="F228" s="4" t="s">
        <v>1925</v>
      </c>
      <c r="G228" s="4" t="s">
        <v>2001</v>
      </c>
      <c r="H228" s="5">
        <v>10.27</v>
      </c>
    </row>
    <row r="229" spans="1:8" ht="15.75" customHeight="1">
      <c r="A229" s="2"/>
      <c r="B229" s="271" t="s">
        <v>1216</v>
      </c>
      <c r="C229" s="271"/>
      <c r="D229" s="271"/>
      <c r="E229" s="271"/>
      <c r="F229" s="271"/>
      <c r="G229" s="271"/>
      <c r="H229" s="271"/>
    </row>
    <row r="230" spans="1:8" ht="15.75" customHeight="1">
      <c r="A230" s="2"/>
      <c r="B230" s="2"/>
      <c r="C230" s="4" t="s">
        <v>1559</v>
      </c>
      <c r="D230" s="4" t="s">
        <v>1584</v>
      </c>
      <c r="E230" s="4" t="s">
        <v>1626</v>
      </c>
      <c r="F230" s="4" t="s">
        <v>1926</v>
      </c>
      <c r="G230" s="4" t="s">
        <v>2002</v>
      </c>
      <c r="H230" s="5">
        <v>12.5</v>
      </c>
    </row>
    <row r="231" spans="1:8" ht="15.75" customHeight="1">
      <c r="A231" s="2"/>
      <c r="B231" s="271" t="s">
        <v>1217</v>
      </c>
      <c r="C231" s="271"/>
      <c r="D231" s="271"/>
      <c r="E231" s="271"/>
      <c r="F231" s="271"/>
      <c r="G231" s="271"/>
      <c r="H231" s="271"/>
    </row>
    <row r="232" spans="1:8" ht="15.75" customHeight="1">
      <c r="A232" s="2"/>
      <c r="B232" s="2"/>
      <c r="C232" s="4" t="s">
        <v>1559</v>
      </c>
      <c r="D232" s="4" t="s">
        <v>1584</v>
      </c>
      <c r="E232" s="4" t="s">
        <v>1626</v>
      </c>
      <c r="F232" s="4" t="s">
        <v>1927</v>
      </c>
      <c r="G232" s="4" t="s">
        <v>2003</v>
      </c>
      <c r="H232" s="5">
        <v>23.65</v>
      </c>
    </row>
    <row r="233" spans="1:8" ht="15.75" customHeight="1">
      <c r="A233" s="2"/>
      <c r="B233" s="271" t="s">
        <v>1218</v>
      </c>
      <c r="C233" s="271"/>
      <c r="D233" s="271"/>
      <c r="E233" s="271"/>
      <c r="F233" s="271"/>
      <c r="G233" s="271"/>
      <c r="H233" s="271"/>
    </row>
    <row r="234" spans="1:8" ht="15.75" customHeight="1">
      <c r="A234" s="2"/>
      <c r="B234" s="2"/>
      <c r="C234" s="4" t="s">
        <v>1559</v>
      </c>
      <c r="D234" s="4" t="s">
        <v>1584</v>
      </c>
      <c r="E234" s="4" t="s">
        <v>1626</v>
      </c>
      <c r="F234" s="4" t="s">
        <v>1928</v>
      </c>
      <c r="G234" s="4" t="s">
        <v>2004</v>
      </c>
      <c r="H234" s="5">
        <v>21.42</v>
      </c>
    </row>
    <row r="235" spans="1:8" ht="15.75" customHeight="1">
      <c r="A235" s="2"/>
      <c r="B235" s="271" t="s">
        <v>1219</v>
      </c>
      <c r="C235" s="271"/>
      <c r="D235" s="271"/>
      <c r="E235" s="271"/>
      <c r="F235" s="271"/>
      <c r="G235" s="271"/>
      <c r="H235" s="271"/>
    </row>
    <row r="236" spans="1:8" ht="15.75" customHeight="1">
      <c r="A236" s="2"/>
      <c r="B236" s="2"/>
      <c r="C236" s="4" t="s">
        <v>1559</v>
      </c>
      <c r="D236" s="4" t="s">
        <v>1584</v>
      </c>
      <c r="E236" s="4" t="s">
        <v>1626</v>
      </c>
      <c r="F236" s="4" t="s">
        <v>1902</v>
      </c>
      <c r="G236" s="4" t="s">
        <v>1997</v>
      </c>
      <c r="H236" s="5">
        <v>21.42</v>
      </c>
    </row>
    <row r="237" spans="1:8" ht="15.75" customHeight="1">
      <c r="A237" s="2"/>
      <c r="B237" s="271" t="s">
        <v>1220</v>
      </c>
      <c r="C237" s="271"/>
      <c r="D237" s="271"/>
      <c r="E237" s="271"/>
      <c r="F237" s="271"/>
      <c r="G237" s="271"/>
      <c r="H237" s="271"/>
    </row>
    <row r="238" spans="1:8" ht="15.75" customHeight="1">
      <c r="A238" s="2"/>
      <c r="B238" s="2"/>
      <c r="C238" s="4" t="s">
        <v>1559</v>
      </c>
      <c r="D238" s="4" t="s">
        <v>1584</v>
      </c>
      <c r="E238" s="4" t="s">
        <v>1626</v>
      </c>
      <c r="F238" s="4" t="s">
        <v>1929</v>
      </c>
      <c r="G238" s="4" t="s">
        <v>1995</v>
      </c>
      <c r="H238" s="5">
        <v>19.19</v>
      </c>
    </row>
    <row r="239" spans="1:8" ht="15.75" customHeight="1">
      <c r="A239" s="2"/>
      <c r="B239" s="271" t="s">
        <v>1221</v>
      </c>
      <c r="C239" s="271"/>
      <c r="D239" s="271"/>
      <c r="E239" s="271"/>
      <c r="F239" s="271"/>
      <c r="G239" s="271"/>
      <c r="H239" s="271"/>
    </row>
    <row r="240" spans="1:8" ht="15.75" customHeight="1">
      <c r="A240" s="2"/>
      <c r="B240" s="2"/>
      <c r="C240" s="4" t="s">
        <v>1559</v>
      </c>
      <c r="D240" s="4" t="s">
        <v>1584</v>
      </c>
      <c r="E240" s="4" t="s">
        <v>1626</v>
      </c>
      <c r="F240" s="4" t="s">
        <v>1930</v>
      </c>
      <c r="G240" s="4" t="s">
        <v>2005</v>
      </c>
      <c r="H240" s="5">
        <v>23.65</v>
      </c>
    </row>
    <row r="241" spans="1:8" ht="15.75" customHeight="1">
      <c r="A241" s="2"/>
      <c r="B241" s="271" t="s">
        <v>1222</v>
      </c>
      <c r="C241" s="271"/>
      <c r="D241" s="271"/>
      <c r="E241" s="271"/>
      <c r="F241" s="271"/>
      <c r="G241" s="271"/>
      <c r="H241" s="271"/>
    </row>
    <row r="242" spans="1:8" ht="15.75" customHeight="1">
      <c r="A242" s="2"/>
      <c r="B242" s="2"/>
      <c r="C242" s="4" t="s">
        <v>1559</v>
      </c>
      <c r="D242" s="4" t="s">
        <v>1585</v>
      </c>
      <c r="E242" s="4" t="s">
        <v>1663</v>
      </c>
      <c r="F242" s="4" t="s">
        <v>1922</v>
      </c>
      <c r="G242" s="4" t="s">
        <v>1998</v>
      </c>
      <c r="H242" s="5">
        <v>75.51</v>
      </c>
    </row>
    <row r="243" spans="1:8" ht="15.75" customHeight="1">
      <c r="A243" s="2"/>
      <c r="B243" s="271" t="s">
        <v>1223</v>
      </c>
      <c r="C243" s="271"/>
      <c r="D243" s="271"/>
      <c r="E243" s="271"/>
      <c r="F243" s="271"/>
      <c r="G243" s="271"/>
      <c r="H243" s="271"/>
    </row>
    <row r="244" spans="1:8" ht="15.75" customHeight="1">
      <c r="A244" s="2"/>
      <c r="B244" s="2"/>
      <c r="C244" s="4" t="s">
        <v>1559</v>
      </c>
      <c r="D244" s="4" t="s">
        <v>1584</v>
      </c>
      <c r="E244" s="4" t="s">
        <v>1664</v>
      </c>
      <c r="F244" s="4" t="s">
        <v>1923</v>
      </c>
      <c r="G244" s="4" t="s">
        <v>2006</v>
      </c>
      <c r="H244" s="5">
        <v>164.52</v>
      </c>
    </row>
    <row r="245" spans="1:8" ht="15.75" customHeight="1">
      <c r="A245" s="2"/>
      <c r="B245" s="271" t="s">
        <v>1224</v>
      </c>
      <c r="C245" s="271"/>
      <c r="D245" s="271"/>
      <c r="E245" s="271"/>
      <c r="F245" s="271"/>
      <c r="G245" s="271"/>
      <c r="H245" s="271"/>
    </row>
    <row r="246" spans="1:8" ht="15.75" customHeight="1">
      <c r="A246" s="2"/>
      <c r="B246" s="2"/>
      <c r="C246" s="4" t="s">
        <v>1559</v>
      </c>
      <c r="D246" s="4" t="s">
        <v>1584</v>
      </c>
      <c r="E246" s="4" t="s">
        <v>1665</v>
      </c>
      <c r="F246" s="4" t="s">
        <v>1923</v>
      </c>
      <c r="G246" s="4" t="s">
        <v>2006</v>
      </c>
      <c r="H246" s="5">
        <v>243.2</v>
      </c>
    </row>
    <row r="247" spans="1:8" ht="15.75" customHeight="1">
      <c r="A247" s="2"/>
      <c r="B247" s="271" t="s">
        <v>1225</v>
      </c>
      <c r="C247" s="271"/>
      <c r="D247" s="271"/>
      <c r="E247" s="271"/>
      <c r="F247" s="271"/>
      <c r="G247" s="271"/>
      <c r="H247" s="271"/>
    </row>
    <row r="248" spans="1:8" ht="15.75" customHeight="1">
      <c r="A248" s="2"/>
      <c r="B248" s="2"/>
      <c r="C248" s="4" t="s">
        <v>1559</v>
      </c>
      <c r="D248" s="4" t="s">
        <v>1584</v>
      </c>
      <c r="E248" s="4" t="s">
        <v>1666</v>
      </c>
      <c r="F248" s="4" t="s">
        <v>1915</v>
      </c>
      <c r="G248" s="4" t="s">
        <v>2000</v>
      </c>
      <c r="H248" s="5">
        <v>400.56</v>
      </c>
    </row>
    <row r="249" spans="1:8" ht="15.75" customHeight="1">
      <c r="A249" s="2"/>
      <c r="B249" s="271" t="s">
        <v>1226</v>
      </c>
      <c r="C249" s="271"/>
      <c r="D249" s="271"/>
      <c r="E249" s="271"/>
      <c r="F249" s="271"/>
      <c r="G249" s="271"/>
      <c r="H249" s="271"/>
    </row>
    <row r="250" spans="1:8" ht="15.75" customHeight="1">
      <c r="A250" s="2"/>
      <c r="B250" s="2"/>
      <c r="C250" s="4" t="s">
        <v>1559</v>
      </c>
      <c r="D250" s="4" t="s">
        <v>1584</v>
      </c>
      <c r="E250" s="4" t="s">
        <v>1626</v>
      </c>
      <c r="F250" s="4" t="s">
        <v>1924</v>
      </c>
      <c r="G250" s="4" t="s">
        <v>1996</v>
      </c>
      <c r="H250" s="5">
        <v>307.83</v>
      </c>
    </row>
    <row r="251" spans="1:8" ht="15.75" customHeight="1">
      <c r="A251" s="2"/>
      <c r="B251" s="271" t="s">
        <v>1227</v>
      </c>
      <c r="C251" s="271"/>
      <c r="D251" s="271"/>
      <c r="E251" s="271"/>
      <c r="F251" s="271"/>
      <c r="G251" s="271"/>
      <c r="H251" s="271"/>
    </row>
    <row r="252" spans="1:8" ht="15.75" customHeight="1">
      <c r="A252" s="2"/>
      <c r="B252" s="2"/>
      <c r="C252" s="4" t="s">
        <v>1559</v>
      </c>
      <c r="D252" s="4" t="s">
        <v>1584</v>
      </c>
      <c r="E252" s="4" t="s">
        <v>1626</v>
      </c>
      <c r="F252" s="4" t="s">
        <v>1925</v>
      </c>
      <c r="G252" s="4" t="s">
        <v>2001</v>
      </c>
      <c r="H252" s="5">
        <v>172.95</v>
      </c>
    </row>
    <row r="253" spans="1:8" ht="15.75" customHeight="1">
      <c r="A253" s="2"/>
      <c r="B253" s="271" t="s">
        <v>1228</v>
      </c>
      <c r="C253" s="271"/>
      <c r="D253" s="271"/>
      <c r="E253" s="271"/>
      <c r="F253" s="271"/>
      <c r="G253" s="271"/>
      <c r="H253" s="271"/>
    </row>
    <row r="254" spans="1:8" ht="15.75" customHeight="1">
      <c r="A254" s="2"/>
      <c r="B254" s="2"/>
      <c r="C254" s="4" t="s">
        <v>1559</v>
      </c>
      <c r="D254" s="4" t="s">
        <v>1584</v>
      </c>
      <c r="E254" s="4" t="s">
        <v>1626</v>
      </c>
      <c r="F254" s="4" t="s">
        <v>1926</v>
      </c>
      <c r="G254" s="4" t="s">
        <v>2002</v>
      </c>
      <c r="H254" s="5">
        <v>442.71</v>
      </c>
    </row>
    <row r="255" spans="1:8" ht="15.75" customHeight="1">
      <c r="A255" s="2"/>
      <c r="B255" s="271" t="s">
        <v>1229</v>
      </c>
      <c r="C255" s="271"/>
      <c r="D255" s="271"/>
      <c r="E255" s="271"/>
      <c r="F255" s="271"/>
      <c r="G255" s="271"/>
      <c r="H255" s="271"/>
    </row>
    <row r="256" spans="1:8" ht="15.75" customHeight="1">
      <c r="A256" s="2"/>
      <c r="B256" s="2"/>
      <c r="C256" s="4" t="s">
        <v>1559</v>
      </c>
      <c r="D256" s="4" t="s">
        <v>1584</v>
      </c>
      <c r="E256" s="4" t="s">
        <v>1626</v>
      </c>
      <c r="F256" s="4" t="s">
        <v>1927</v>
      </c>
      <c r="G256" s="4" t="s">
        <v>2003</v>
      </c>
      <c r="H256" s="5">
        <v>532.63</v>
      </c>
    </row>
    <row r="257" spans="1:8" ht="15.75" customHeight="1">
      <c r="A257" s="2"/>
      <c r="B257" s="271" t="s">
        <v>1230</v>
      </c>
      <c r="C257" s="271"/>
      <c r="D257" s="271"/>
      <c r="E257" s="271"/>
      <c r="F257" s="271"/>
      <c r="G257" s="271"/>
      <c r="H257" s="271"/>
    </row>
    <row r="258" spans="1:8" ht="15.75" customHeight="1">
      <c r="A258" s="2"/>
      <c r="B258" s="2"/>
      <c r="C258" s="4" t="s">
        <v>1559</v>
      </c>
      <c r="D258" s="4" t="s">
        <v>1584</v>
      </c>
      <c r="E258" s="4" t="s">
        <v>1626</v>
      </c>
      <c r="F258" s="4" t="s">
        <v>1928</v>
      </c>
      <c r="G258" s="4" t="s">
        <v>2004</v>
      </c>
      <c r="H258" s="5">
        <v>473.62</v>
      </c>
    </row>
    <row r="259" spans="1:8" ht="15.75" customHeight="1">
      <c r="A259" s="2"/>
      <c r="B259" s="271" t="s">
        <v>1231</v>
      </c>
      <c r="C259" s="271"/>
      <c r="D259" s="271"/>
      <c r="E259" s="271"/>
      <c r="F259" s="271"/>
      <c r="G259" s="271"/>
      <c r="H259" s="271"/>
    </row>
    <row r="260" spans="1:8" ht="15.75" customHeight="1">
      <c r="A260" s="2"/>
      <c r="B260" s="2"/>
      <c r="C260" s="4" t="s">
        <v>1559</v>
      </c>
      <c r="D260" s="4" t="s">
        <v>1584</v>
      </c>
      <c r="E260" s="4" t="s">
        <v>1626</v>
      </c>
      <c r="F260" s="4" t="s">
        <v>1902</v>
      </c>
      <c r="G260" s="4" t="s">
        <v>1997</v>
      </c>
      <c r="H260" s="5">
        <v>380.89</v>
      </c>
    </row>
    <row r="261" spans="1:8" ht="15.75" customHeight="1">
      <c r="A261" s="2"/>
      <c r="B261" s="271" t="s">
        <v>1232</v>
      </c>
      <c r="C261" s="271"/>
      <c r="D261" s="271"/>
      <c r="E261" s="271"/>
      <c r="F261" s="271"/>
      <c r="G261" s="271"/>
      <c r="H261" s="271"/>
    </row>
    <row r="262" spans="1:8" ht="15.75" customHeight="1">
      <c r="A262" s="2"/>
      <c r="B262" s="2"/>
      <c r="C262" s="4" t="s">
        <v>1559</v>
      </c>
      <c r="D262" s="4" t="s">
        <v>1584</v>
      </c>
      <c r="E262" s="4" t="s">
        <v>1626</v>
      </c>
      <c r="F262" s="4" t="s">
        <v>1929</v>
      </c>
      <c r="G262" s="4" t="s">
        <v>1995</v>
      </c>
      <c r="H262" s="5">
        <v>86.23</v>
      </c>
    </row>
    <row r="263" spans="1:8" ht="15.75" customHeight="1">
      <c r="A263" s="2"/>
      <c r="B263" s="271" t="s">
        <v>1233</v>
      </c>
      <c r="C263" s="271"/>
      <c r="D263" s="271"/>
      <c r="E263" s="271"/>
      <c r="F263" s="271"/>
      <c r="G263" s="271"/>
      <c r="H263" s="271"/>
    </row>
    <row r="264" spans="1:8" ht="15.75" customHeight="1">
      <c r="A264" s="2"/>
      <c r="B264" s="2"/>
      <c r="C264" s="4" t="s">
        <v>1559</v>
      </c>
      <c r="D264" s="4" t="s">
        <v>1584</v>
      </c>
      <c r="E264" s="4" t="s">
        <v>1626</v>
      </c>
      <c r="F264" s="4" t="s">
        <v>1930</v>
      </c>
      <c r="G264" s="4" t="s">
        <v>2005</v>
      </c>
      <c r="H264" s="5">
        <v>36.23</v>
      </c>
    </row>
    <row r="265" spans="1:8" ht="15.75" customHeight="1">
      <c r="A265" s="2"/>
      <c r="B265" s="271" t="s">
        <v>1234</v>
      </c>
      <c r="C265" s="271"/>
      <c r="D265" s="271"/>
      <c r="E265" s="271"/>
      <c r="F265" s="271"/>
      <c r="G265" s="271"/>
      <c r="H265" s="271"/>
    </row>
    <row r="266" spans="1:8" ht="15.75" customHeight="1">
      <c r="A266" s="2"/>
      <c r="B266" s="2"/>
      <c r="C266" s="4" t="s">
        <v>1559</v>
      </c>
      <c r="D266" s="4" t="s">
        <v>1585</v>
      </c>
      <c r="E266" s="4" t="s">
        <v>1667</v>
      </c>
      <c r="F266" s="4" t="s">
        <v>1922</v>
      </c>
      <c r="G266" s="4" t="s">
        <v>1998</v>
      </c>
      <c r="H266" s="5">
        <v>234.04</v>
      </c>
    </row>
    <row r="267" spans="1:8" ht="15.75" customHeight="1">
      <c r="A267" s="2"/>
      <c r="B267" s="271" t="s">
        <v>1235</v>
      </c>
      <c r="C267" s="271"/>
      <c r="D267" s="271"/>
      <c r="E267" s="271"/>
      <c r="F267" s="271"/>
      <c r="G267" s="271"/>
      <c r="H267" s="271"/>
    </row>
    <row r="268" spans="1:8" ht="15.75" customHeight="1">
      <c r="A268" s="2"/>
      <c r="B268" s="2"/>
      <c r="C268" s="4" t="s">
        <v>1559</v>
      </c>
      <c r="D268" s="4" t="s">
        <v>1584</v>
      </c>
      <c r="E268" s="4" t="s">
        <v>1668</v>
      </c>
      <c r="F268" s="4" t="s">
        <v>1923</v>
      </c>
      <c r="G268" s="4" t="s">
        <v>2006</v>
      </c>
      <c r="H268" s="5">
        <v>323.96</v>
      </c>
    </row>
    <row r="269" spans="1:8" ht="15.75" customHeight="1">
      <c r="A269" s="2"/>
      <c r="B269" s="271" t="s">
        <v>1236</v>
      </c>
      <c r="C269" s="271"/>
      <c r="D269" s="271"/>
      <c r="E269" s="271"/>
      <c r="F269" s="271"/>
      <c r="G269" s="271"/>
      <c r="H269" s="271"/>
    </row>
    <row r="270" spans="1:8" ht="15.75" customHeight="1">
      <c r="A270" s="2"/>
      <c r="B270" s="2"/>
      <c r="C270" s="4" t="s">
        <v>1559</v>
      </c>
      <c r="D270" s="4" t="s">
        <v>1584</v>
      </c>
      <c r="E270" s="4" t="s">
        <v>1669</v>
      </c>
      <c r="F270" s="4" t="s">
        <v>1923</v>
      </c>
      <c r="G270" s="4" t="s">
        <v>2006</v>
      </c>
      <c r="H270" s="5">
        <v>29.21</v>
      </c>
    </row>
    <row r="271" spans="1:8" ht="15.75" customHeight="1">
      <c r="A271" s="2"/>
      <c r="B271" s="271" t="s">
        <v>1237</v>
      </c>
      <c r="C271" s="271"/>
      <c r="D271" s="271"/>
      <c r="E271" s="271"/>
      <c r="F271" s="271"/>
      <c r="G271" s="271"/>
      <c r="H271" s="271"/>
    </row>
    <row r="272" spans="1:8" ht="15.75" customHeight="1">
      <c r="A272" s="2"/>
      <c r="B272" s="2"/>
      <c r="C272" s="4" t="s">
        <v>1559</v>
      </c>
      <c r="D272" s="4" t="s">
        <v>1584</v>
      </c>
      <c r="E272" s="4" t="s">
        <v>1670</v>
      </c>
      <c r="F272" s="4" t="s">
        <v>1915</v>
      </c>
      <c r="G272" s="4" t="s">
        <v>2000</v>
      </c>
      <c r="H272" s="5">
        <v>228.42</v>
      </c>
    </row>
    <row r="273" spans="1:8" ht="15.75" customHeight="1">
      <c r="A273" s="2"/>
      <c r="B273" s="271" t="s">
        <v>1238</v>
      </c>
      <c r="C273" s="271"/>
      <c r="D273" s="271"/>
      <c r="E273" s="271"/>
      <c r="F273" s="271"/>
      <c r="G273" s="271"/>
      <c r="H273" s="271"/>
    </row>
    <row r="274" spans="1:8" ht="15.75" customHeight="1">
      <c r="A274" s="2"/>
      <c r="B274" s="2"/>
      <c r="C274" s="4" t="s">
        <v>1559</v>
      </c>
      <c r="D274" s="4" t="s">
        <v>1584</v>
      </c>
      <c r="E274" s="4" t="s">
        <v>1626</v>
      </c>
      <c r="F274" s="4" t="s">
        <v>1924</v>
      </c>
      <c r="G274" s="4" t="s">
        <v>1996</v>
      </c>
      <c r="H274" s="5">
        <v>239.66</v>
      </c>
    </row>
    <row r="275" spans="1:8" ht="15.75" customHeight="1">
      <c r="A275" s="2"/>
      <c r="B275" s="271" t="s">
        <v>1239</v>
      </c>
      <c r="C275" s="271"/>
      <c r="D275" s="271"/>
      <c r="E275" s="271"/>
      <c r="F275" s="271"/>
      <c r="G275" s="271"/>
      <c r="H275" s="271"/>
    </row>
    <row r="276" spans="1:8" ht="15.75" customHeight="1">
      <c r="A276" s="2"/>
      <c r="B276" s="2"/>
      <c r="C276" s="4" t="s">
        <v>1559</v>
      </c>
      <c r="D276" s="4" t="s">
        <v>1584</v>
      </c>
      <c r="E276" s="4" t="s">
        <v>1626</v>
      </c>
      <c r="F276" s="4" t="s">
        <v>1925</v>
      </c>
      <c r="G276" s="4" t="s">
        <v>2001</v>
      </c>
      <c r="H276" s="5">
        <v>253.71</v>
      </c>
    </row>
    <row r="277" spans="1:8" ht="15.75" customHeight="1">
      <c r="A277" s="2"/>
      <c r="B277" s="271" t="s">
        <v>1240</v>
      </c>
      <c r="C277" s="271"/>
      <c r="D277" s="271"/>
      <c r="E277" s="271"/>
      <c r="F277" s="271"/>
      <c r="G277" s="271"/>
      <c r="H277" s="271"/>
    </row>
    <row r="278" spans="1:8" ht="15.75" customHeight="1">
      <c r="A278" s="2"/>
      <c r="B278" s="2"/>
      <c r="C278" s="4" t="s">
        <v>1559</v>
      </c>
      <c r="D278" s="4" t="s">
        <v>1584</v>
      </c>
      <c r="E278" s="4" t="s">
        <v>1626</v>
      </c>
      <c r="F278" s="4" t="s">
        <v>1926</v>
      </c>
      <c r="G278" s="4" t="s">
        <v>2002</v>
      </c>
      <c r="H278" s="5">
        <v>357.68</v>
      </c>
    </row>
    <row r="279" spans="1:8" ht="15.75" customHeight="1">
      <c r="A279" s="2"/>
      <c r="B279" s="271" t="s">
        <v>1241</v>
      </c>
      <c r="C279" s="271"/>
      <c r="D279" s="271"/>
      <c r="E279" s="271"/>
      <c r="F279" s="271"/>
      <c r="G279" s="271"/>
      <c r="H279" s="271"/>
    </row>
    <row r="280" spans="1:8" ht="15.75" customHeight="1">
      <c r="A280" s="2"/>
      <c r="B280" s="2"/>
      <c r="C280" s="4" t="s">
        <v>1559</v>
      </c>
      <c r="D280" s="4" t="s">
        <v>1584</v>
      </c>
      <c r="E280" s="4" t="s">
        <v>1626</v>
      </c>
      <c r="F280" s="4" t="s">
        <v>1927</v>
      </c>
      <c r="G280" s="4" t="s">
        <v>2003</v>
      </c>
      <c r="H280" s="5">
        <v>397.02</v>
      </c>
    </row>
    <row r="281" spans="1:8" ht="15.75" customHeight="1">
      <c r="A281" s="2"/>
      <c r="B281" s="271" t="s">
        <v>1242</v>
      </c>
      <c r="C281" s="271"/>
      <c r="D281" s="271"/>
      <c r="E281" s="271"/>
      <c r="F281" s="271"/>
      <c r="G281" s="271"/>
      <c r="H281" s="271"/>
    </row>
    <row r="282" spans="1:8" ht="15.75" customHeight="1">
      <c r="A282" s="2"/>
      <c r="B282" s="2"/>
      <c r="C282" s="4" t="s">
        <v>1559</v>
      </c>
      <c r="D282" s="4" t="s">
        <v>1584</v>
      </c>
      <c r="E282" s="4" t="s">
        <v>1626</v>
      </c>
      <c r="F282" s="4" t="s">
        <v>1928</v>
      </c>
      <c r="G282" s="4" t="s">
        <v>2004</v>
      </c>
      <c r="H282" s="5">
        <v>158.17</v>
      </c>
    </row>
    <row r="283" spans="1:8" ht="15.75" customHeight="1">
      <c r="A283" s="2"/>
      <c r="B283" s="271" t="s">
        <v>1243</v>
      </c>
      <c r="C283" s="271"/>
      <c r="D283" s="271"/>
      <c r="E283" s="271"/>
      <c r="F283" s="271"/>
      <c r="G283" s="271"/>
      <c r="H283" s="271"/>
    </row>
    <row r="284" spans="1:8" ht="15.75" customHeight="1">
      <c r="A284" s="2"/>
      <c r="B284" s="2"/>
      <c r="C284" s="4" t="s">
        <v>1559</v>
      </c>
      <c r="D284" s="4" t="s">
        <v>1584</v>
      </c>
      <c r="E284" s="4" t="s">
        <v>1626</v>
      </c>
      <c r="F284" s="4" t="s">
        <v>1902</v>
      </c>
      <c r="G284" s="4" t="s">
        <v>1997</v>
      </c>
      <c r="H284" s="5">
        <v>250.9</v>
      </c>
    </row>
    <row r="285" spans="1:8" ht="15.75" customHeight="1">
      <c r="A285" s="2"/>
      <c r="B285" s="271" t="s">
        <v>1244</v>
      </c>
      <c r="C285" s="271"/>
      <c r="D285" s="271"/>
      <c r="E285" s="271"/>
      <c r="F285" s="271"/>
      <c r="G285" s="271"/>
      <c r="H285" s="271"/>
    </row>
    <row r="286" spans="1:8" ht="15.75" customHeight="1">
      <c r="A286" s="2"/>
      <c r="B286" s="2"/>
      <c r="C286" s="4" t="s">
        <v>1559</v>
      </c>
      <c r="D286" s="4" t="s">
        <v>1584</v>
      </c>
      <c r="E286" s="4" t="s">
        <v>1626</v>
      </c>
      <c r="F286" s="4" t="s">
        <v>1929</v>
      </c>
      <c r="G286" s="4" t="s">
        <v>1995</v>
      </c>
      <c r="H286" s="5">
        <v>73.87</v>
      </c>
    </row>
    <row r="287" spans="1:8" ht="15.75" customHeight="1">
      <c r="A287" s="2"/>
      <c r="B287" s="271" t="s">
        <v>1245</v>
      </c>
      <c r="C287" s="271"/>
      <c r="D287" s="271"/>
      <c r="E287" s="271"/>
      <c r="F287" s="271"/>
      <c r="G287" s="271"/>
      <c r="H287" s="271"/>
    </row>
    <row r="288" spans="1:8" ht="15.75" customHeight="1">
      <c r="A288" s="2"/>
      <c r="B288" s="2"/>
      <c r="C288" s="4" t="s">
        <v>1559</v>
      </c>
      <c r="D288" s="4" t="s">
        <v>1584</v>
      </c>
      <c r="E288" s="4" t="s">
        <v>1626</v>
      </c>
      <c r="F288" s="4" t="s">
        <v>1930</v>
      </c>
      <c r="G288" s="4" t="s">
        <v>2005</v>
      </c>
      <c r="H288" s="5">
        <v>453.22</v>
      </c>
    </row>
    <row r="289" spans="1:8" ht="15.75" customHeight="1">
      <c r="A289" s="2"/>
      <c r="B289" s="271" t="s">
        <v>1246</v>
      </c>
      <c r="C289" s="271"/>
      <c r="D289" s="271"/>
      <c r="E289" s="271"/>
      <c r="F289" s="271"/>
      <c r="G289" s="271"/>
      <c r="H289" s="271"/>
    </row>
    <row r="290" spans="1:8" ht="15.75" customHeight="1">
      <c r="A290" s="2"/>
      <c r="B290" s="2"/>
      <c r="C290" s="4" t="s">
        <v>1559</v>
      </c>
      <c r="D290" s="4" t="s">
        <v>1585</v>
      </c>
      <c r="E290" s="4" t="s">
        <v>1671</v>
      </c>
      <c r="F290" s="4" t="s">
        <v>1922</v>
      </c>
      <c r="G290" s="4" t="s">
        <v>1998</v>
      </c>
      <c r="H290" s="5">
        <v>64.79</v>
      </c>
    </row>
    <row r="291" spans="1:8" ht="15.75" customHeight="1">
      <c r="A291" s="2"/>
      <c r="B291" s="271" t="s">
        <v>1247</v>
      </c>
      <c r="C291" s="271"/>
      <c r="D291" s="271"/>
      <c r="E291" s="271"/>
      <c r="F291" s="271"/>
      <c r="G291" s="271"/>
      <c r="H291" s="271"/>
    </row>
    <row r="292" spans="1:8" ht="15.75" customHeight="1">
      <c r="A292" s="2"/>
      <c r="B292" s="2"/>
      <c r="C292" s="4" t="s">
        <v>1559</v>
      </c>
      <c r="D292" s="4" t="s">
        <v>1584</v>
      </c>
      <c r="E292" s="4" t="s">
        <v>1672</v>
      </c>
      <c r="F292" s="4" t="s">
        <v>1923</v>
      </c>
      <c r="G292" s="4" t="s">
        <v>2006</v>
      </c>
      <c r="H292" s="5">
        <v>111.13</v>
      </c>
    </row>
    <row r="293" spans="1:8" ht="15.75" customHeight="1">
      <c r="A293" s="2"/>
      <c r="B293" s="271" t="s">
        <v>1248</v>
      </c>
      <c r="C293" s="271"/>
      <c r="D293" s="271"/>
      <c r="E293" s="271"/>
      <c r="F293" s="271"/>
      <c r="G293" s="271"/>
      <c r="H293" s="271"/>
    </row>
    <row r="294" spans="1:8" ht="15.75" customHeight="1">
      <c r="A294" s="2"/>
      <c r="B294" s="2"/>
      <c r="C294" s="4" t="s">
        <v>1559</v>
      </c>
      <c r="D294" s="4" t="s">
        <v>1584</v>
      </c>
      <c r="E294" s="4" t="s">
        <v>1673</v>
      </c>
      <c r="F294" s="4" t="s">
        <v>1923</v>
      </c>
      <c r="G294" s="4" t="s">
        <v>2006</v>
      </c>
      <c r="H294" s="5">
        <v>257.25</v>
      </c>
    </row>
    <row r="295" spans="1:8" ht="15.75" customHeight="1">
      <c r="A295" s="2"/>
      <c r="B295" s="271" t="s">
        <v>1249</v>
      </c>
      <c r="C295" s="271"/>
      <c r="D295" s="271"/>
      <c r="E295" s="271"/>
      <c r="F295" s="271"/>
      <c r="G295" s="271"/>
      <c r="H295" s="271"/>
    </row>
    <row r="296" spans="1:8" ht="15.75" customHeight="1">
      <c r="A296" s="2"/>
      <c r="B296" s="2"/>
      <c r="C296" s="4" t="s">
        <v>1559</v>
      </c>
      <c r="D296" s="4" t="s">
        <v>1584</v>
      </c>
      <c r="E296" s="4" t="s">
        <v>1674</v>
      </c>
      <c r="F296" s="4" t="s">
        <v>1915</v>
      </c>
      <c r="G296" s="4" t="s">
        <v>2000</v>
      </c>
      <c r="H296" s="5">
        <v>442.71</v>
      </c>
    </row>
    <row r="297" spans="1:8" ht="15.75" customHeight="1">
      <c r="A297" s="2"/>
      <c r="B297" s="271" t="s">
        <v>1250</v>
      </c>
      <c r="C297" s="271"/>
      <c r="D297" s="271"/>
      <c r="E297" s="271"/>
      <c r="F297" s="271"/>
      <c r="G297" s="271"/>
      <c r="H297" s="271"/>
    </row>
    <row r="298" spans="1:8" ht="15.75" customHeight="1">
      <c r="A298" s="2"/>
      <c r="B298" s="2"/>
      <c r="C298" s="4" t="s">
        <v>1559</v>
      </c>
      <c r="D298" s="4" t="s">
        <v>1584</v>
      </c>
      <c r="E298" s="4" t="s">
        <v>1626</v>
      </c>
      <c r="F298" s="4" t="s">
        <v>1924</v>
      </c>
      <c r="G298" s="4" t="s">
        <v>1996</v>
      </c>
      <c r="H298" s="5">
        <v>709.66</v>
      </c>
    </row>
    <row r="299" spans="1:8" ht="15.75" customHeight="1">
      <c r="A299" s="2"/>
      <c r="B299" s="271" t="s">
        <v>1251</v>
      </c>
      <c r="C299" s="271"/>
      <c r="D299" s="271"/>
      <c r="E299" s="271"/>
      <c r="F299" s="271"/>
      <c r="G299" s="271"/>
      <c r="H299" s="271"/>
    </row>
    <row r="300" spans="1:8" ht="15.75" customHeight="1">
      <c r="A300" s="2"/>
      <c r="B300" s="2"/>
      <c r="C300" s="4" t="s">
        <v>1559</v>
      </c>
      <c r="D300" s="4" t="s">
        <v>1584</v>
      </c>
      <c r="E300" s="4" t="s">
        <v>1626</v>
      </c>
      <c r="F300" s="4" t="s">
        <v>1925</v>
      </c>
      <c r="G300" s="4" t="s">
        <v>2001</v>
      </c>
      <c r="H300" s="5">
        <v>653.46</v>
      </c>
    </row>
    <row r="301" spans="1:8" ht="15.75" customHeight="1">
      <c r="A301" s="2"/>
      <c r="B301" s="271" t="s">
        <v>1252</v>
      </c>
      <c r="C301" s="271"/>
      <c r="D301" s="271"/>
      <c r="E301" s="271"/>
      <c r="F301" s="271"/>
      <c r="G301" s="271"/>
      <c r="H301" s="271"/>
    </row>
    <row r="302" spans="1:8" ht="15.75" customHeight="1">
      <c r="A302" s="2"/>
      <c r="B302" s="2"/>
      <c r="C302" s="4" t="s">
        <v>1559</v>
      </c>
      <c r="D302" s="4" t="s">
        <v>1584</v>
      </c>
      <c r="E302" s="4" t="s">
        <v>1626</v>
      </c>
      <c r="F302" s="4" t="s">
        <v>1926</v>
      </c>
      <c r="G302" s="4" t="s">
        <v>2002</v>
      </c>
      <c r="H302" s="5">
        <v>816.44</v>
      </c>
    </row>
    <row r="303" spans="1:8" ht="15.75" customHeight="1">
      <c r="A303" s="2"/>
      <c r="B303" s="271" t="s">
        <v>1253</v>
      </c>
      <c r="C303" s="271"/>
      <c r="D303" s="271"/>
      <c r="E303" s="271"/>
      <c r="F303" s="271"/>
      <c r="G303" s="271"/>
      <c r="H303" s="271"/>
    </row>
    <row r="304" spans="1:8" ht="15.75" customHeight="1">
      <c r="A304" s="2"/>
      <c r="B304" s="2"/>
      <c r="C304" s="4" t="s">
        <v>1559</v>
      </c>
      <c r="D304" s="4" t="s">
        <v>1584</v>
      </c>
      <c r="E304" s="4" t="s">
        <v>1626</v>
      </c>
      <c r="F304" s="4" t="s">
        <v>1927</v>
      </c>
      <c r="G304" s="4" t="s">
        <v>2003</v>
      </c>
      <c r="H304" s="5">
        <v>1350.34</v>
      </c>
    </row>
    <row r="305" spans="1:8" ht="15.75" customHeight="1">
      <c r="A305" s="2"/>
      <c r="B305" s="271" t="s">
        <v>1254</v>
      </c>
      <c r="C305" s="271"/>
      <c r="D305" s="271"/>
      <c r="E305" s="271"/>
      <c r="F305" s="271"/>
      <c r="G305" s="271"/>
      <c r="H305" s="271"/>
    </row>
    <row r="306" spans="1:8" ht="15.75" customHeight="1">
      <c r="A306" s="2"/>
      <c r="B306" s="2"/>
      <c r="C306" s="4" t="s">
        <v>1559</v>
      </c>
      <c r="D306" s="4" t="s">
        <v>1584</v>
      </c>
      <c r="E306" s="4" t="s">
        <v>1626</v>
      </c>
      <c r="F306" s="4" t="s">
        <v>1928</v>
      </c>
      <c r="G306" s="4" t="s">
        <v>2004</v>
      </c>
      <c r="H306" s="5">
        <v>1162.07</v>
      </c>
    </row>
    <row r="307" spans="1:8" ht="15.75" customHeight="1">
      <c r="A307" s="2"/>
      <c r="B307" s="271" t="s">
        <v>1255</v>
      </c>
      <c r="C307" s="271"/>
      <c r="D307" s="271"/>
      <c r="E307" s="271"/>
      <c r="F307" s="271"/>
      <c r="G307" s="271"/>
      <c r="H307" s="271"/>
    </row>
    <row r="308" spans="1:8" ht="15.75" customHeight="1">
      <c r="A308" s="2"/>
      <c r="B308" s="2"/>
      <c r="C308" s="4" t="s">
        <v>1559</v>
      </c>
      <c r="D308" s="4" t="s">
        <v>1584</v>
      </c>
      <c r="E308" s="4" t="s">
        <v>1626</v>
      </c>
      <c r="F308" s="4" t="s">
        <v>1902</v>
      </c>
      <c r="G308" s="4" t="s">
        <v>1997</v>
      </c>
      <c r="H308" s="5">
        <v>614.12</v>
      </c>
    </row>
    <row r="309" spans="1:8" ht="15.75" customHeight="1">
      <c r="A309" s="2"/>
      <c r="B309" s="271" t="s">
        <v>1256</v>
      </c>
      <c r="C309" s="271"/>
      <c r="D309" s="271"/>
      <c r="E309" s="271"/>
      <c r="F309" s="271"/>
      <c r="G309" s="271"/>
      <c r="H309" s="271"/>
    </row>
    <row r="310" spans="1:8" ht="15.75" customHeight="1">
      <c r="A310" s="2"/>
      <c r="B310" s="2"/>
      <c r="C310" s="4" t="s">
        <v>1559</v>
      </c>
      <c r="D310" s="4" t="s">
        <v>1584</v>
      </c>
      <c r="E310" s="4" t="s">
        <v>1626</v>
      </c>
      <c r="F310" s="4" t="s">
        <v>1929</v>
      </c>
      <c r="G310" s="4" t="s">
        <v>1995</v>
      </c>
      <c r="H310" s="5">
        <v>305.02</v>
      </c>
    </row>
    <row r="311" spans="1:8" ht="15.75" customHeight="1">
      <c r="A311" s="2"/>
      <c r="B311" s="271" t="s">
        <v>1257</v>
      </c>
      <c r="C311" s="271"/>
      <c r="D311" s="271"/>
      <c r="E311" s="271"/>
      <c r="F311" s="271"/>
      <c r="G311" s="271"/>
      <c r="H311" s="271"/>
    </row>
    <row r="312" spans="1:8" ht="15.75" customHeight="1">
      <c r="A312" s="2"/>
      <c r="B312" s="2"/>
      <c r="C312" s="4" t="s">
        <v>1559</v>
      </c>
      <c r="D312" s="4" t="s">
        <v>1584</v>
      </c>
      <c r="E312" s="4" t="s">
        <v>1626</v>
      </c>
      <c r="F312" s="4" t="s">
        <v>1930</v>
      </c>
      <c r="G312" s="4" t="s">
        <v>2005</v>
      </c>
      <c r="H312" s="5">
        <v>246.01</v>
      </c>
    </row>
    <row r="313" spans="1:8" ht="15.75" customHeight="1">
      <c r="A313" s="2"/>
      <c r="B313" s="271" t="s">
        <v>1258</v>
      </c>
      <c r="C313" s="271"/>
      <c r="D313" s="271"/>
      <c r="E313" s="271"/>
      <c r="F313" s="271"/>
      <c r="G313" s="271"/>
      <c r="H313" s="271"/>
    </row>
    <row r="314" spans="1:8" ht="15.75" customHeight="1">
      <c r="A314" s="2"/>
      <c r="B314" s="2"/>
      <c r="C314" s="4" t="s">
        <v>1559</v>
      </c>
      <c r="D314" s="4" t="s">
        <v>1584</v>
      </c>
      <c r="E314" s="4" t="s">
        <v>1675</v>
      </c>
      <c r="F314" s="4" t="s">
        <v>1922</v>
      </c>
      <c r="G314" s="4" t="s">
        <v>1998</v>
      </c>
      <c r="H314" s="5">
        <v>26.15</v>
      </c>
    </row>
    <row r="315" spans="1:8" ht="15.75" customHeight="1">
      <c r="A315" s="2"/>
      <c r="B315" s="271" t="s">
        <v>1259</v>
      </c>
      <c r="C315" s="271"/>
      <c r="D315" s="271"/>
      <c r="E315" s="271"/>
      <c r="F315" s="271"/>
      <c r="G315" s="271"/>
      <c r="H315" s="271"/>
    </row>
    <row r="316" spans="1:8" ht="15.75" customHeight="1">
      <c r="A316" s="2"/>
      <c r="B316" s="2"/>
      <c r="C316" s="4" t="s">
        <v>1559</v>
      </c>
      <c r="D316" s="4" t="s">
        <v>1584</v>
      </c>
      <c r="E316" s="4" t="s">
        <v>1676</v>
      </c>
      <c r="F316" s="4" t="s">
        <v>1931</v>
      </c>
      <c r="G316" s="4" t="s">
        <v>1998</v>
      </c>
      <c r="H316" s="5">
        <v>43.47</v>
      </c>
    </row>
    <row r="317" spans="1:8" ht="15.75" customHeight="1">
      <c r="A317" s="2"/>
      <c r="B317" s="271" t="s">
        <v>1260</v>
      </c>
      <c r="C317" s="271"/>
      <c r="D317" s="271"/>
      <c r="E317" s="271"/>
      <c r="F317" s="271"/>
      <c r="G317" s="271"/>
      <c r="H317" s="271"/>
    </row>
    <row r="318" spans="1:8" ht="15.75" customHeight="1">
      <c r="A318" s="2"/>
      <c r="B318" s="2"/>
      <c r="C318" s="4" t="s">
        <v>1559</v>
      </c>
      <c r="D318" s="4" t="s">
        <v>1584</v>
      </c>
      <c r="E318" s="4" t="s">
        <v>1677</v>
      </c>
      <c r="F318" s="4" t="s">
        <v>1932</v>
      </c>
      <c r="G318" s="4" t="s">
        <v>1999</v>
      </c>
      <c r="H318" s="5">
        <v>30.79</v>
      </c>
    </row>
    <row r="319" spans="1:8" ht="15.75" customHeight="1">
      <c r="A319" s="2"/>
      <c r="B319" s="271" t="s">
        <v>1261</v>
      </c>
      <c r="C319" s="271"/>
      <c r="D319" s="271"/>
      <c r="E319" s="271"/>
      <c r="F319" s="271"/>
      <c r="G319" s="271"/>
      <c r="H319" s="271"/>
    </row>
    <row r="320" spans="1:8" ht="15.75" customHeight="1">
      <c r="A320" s="2"/>
      <c r="B320" s="2"/>
      <c r="C320" s="4" t="s">
        <v>1559</v>
      </c>
      <c r="D320" s="4" t="s">
        <v>1584</v>
      </c>
      <c r="E320" s="4" t="s">
        <v>1678</v>
      </c>
      <c r="F320" s="4" t="s">
        <v>1933</v>
      </c>
      <c r="G320" s="4" t="s">
        <v>2000</v>
      </c>
      <c r="H320" s="5">
        <v>33.47</v>
      </c>
    </row>
    <row r="321" spans="1:8" ht="15.75" customHeight="1">
      <c r="A321" s="2"/>
      <c r="B321" s="271" t="s">
        <v>1262</v>
      </c>
      <c r="C321" s="271"/>
      <c r="D321" s="271"/>
      <c r="E321" s="271"/>
      <c r="F321" s="271"/>
      <c r="G321" s="271"/>
      <c r="H321" s="271"/>
    </row>
    <row r="322" spans="1:8" ht="15.75" customHeight="1">
      <c r="A322" s="2"/>
      <c r="B322" s="2"/>
      <c r="C322" s="4" t="s">
        <v>1559</v>
      </c>
      <c r="D322" s="4" t="s">
        <v>1584</v>
      </c>
      <c r="E322" s="4" t="s">
        <v>1626</v>
      </c>
      <c r="F322" s="4" t="s">
        <v>1924</v>
      </c>
      <c r="G322" s="4" t="s">
        <v>1996</v>
      </c>
      <c r="H322" s="5">
        <v>36.15</v>
      </c>
    </row>
    <row r="323" spans="1:8" ht="15.75" customHeight="1">
      <c r="A323" s="2"/>
      <c r="B323" s="271" t="s">
        <v>1263</v>
      </c>
      <c r="C323" s="271"/>
      <c r="D323" s="271"/>
      <c r="E323" s="271"/>
      <c r="F323" s="271"/>
      <c r="G323" s="271"/>
      <c r="H323" s="271"/>
    </row>
    <row r="324" spans="1:8" ht="15.75" customHeight="1">
      <c r="A324" s="2"/>
      <c r="B324" s="2"/>
      <c r="C324" s="4" t="s">
        <v>1559</v>
      </c>
      <c r="D324" s="4" t="s">
        <v>1584</v>
      </c>
      <c r="E324" s="4" t="s">
        <v>1626</v>
      </c>
      <c r="F324" s="4" t="s">
        <v>1925</v>
      </c>
      <c r="G324" s="4" t="s">
        <v>2001</v>
      </c>
      <c r="H324" s="5">
        <v>30.79</v>
      </c>
    </row>
    <row r="325" spans="1:8" ht="15.75" customHeight="1">
      <c r="A325" s="2"/>
      <c r="B325" s="271" t="s">
        <v>1264</v>
      </c>
      <c r="C325" s="271"/>
      <c r="D325" s="271"/>
      <c r="E325" s="271"/>
      <c r="F325" s="271"/>
      <c r="G325" s="271"/>
      <c r="H325" s="271"/>
    </row>
    <row r="326" spans="1:8" ht="15.75" customHeight="1">
      <c r="A326" s="2"/>
      <c r="B326" s="2"/>
      <c r="C326" s="4" t="s">
        <v>1559</v>
      </c>
      <c r="D326" s="4" t="s">
        <v>1584</v>
      </c>
      <c r="E326" s="4" t="s">
        <v>1626</v>
      </c>
      <c r="F326" s="4" t="s">
        <v>1926</v>
      </c>
      <c r="G326" s="4" t="s">
        <v>2002</v>
      </c>
      <c r="H326" s="5">
        <v>102.03</v>
      </c>
    </row>
    <row r="327" spans="1:8" ht="15.75" customHeight="1">
      <c r="A327" s="2"/>
      <c r="B327" s="271" t="s">
        <v>1265</v>
      </c>
      <c r="C327" s="271"/>
      <c r="D327" s="271"/>
      <c r="E327" s="271"/>
      <c r="F327" s="271"/>
      <c r="G327" s="271"/>
      <c r="H327" s="271"/>
    </row>
    <row r="328" spans="1:8" ht="15.75" customHeight="1">
      <c r="A328" s="2"/>
      <c r="B328" s="2"/>
      <c r="C328" s="4" t="s">
        <v>1559</v>
      </c>
      <c r="D328" s="4" t="s">
        <v>1584</v>
      </c>
      <c r="E328" s="4" t="s">
        <v>1626</v>
      </c>
      <c r="F328" s="4" t="s">
        <v>1927</v>
      </c>
      <c r="G328" s="4" t="s">
        <v>2003</v>
      </c>
      <c r="H328" s="5">
        <v>177.9</v>
      </c>
    </row>
    <row r="329" spans="1:8" ht="15.75" customHeight="1">
      <c r="A329" s="2"/>
      <c r="B329" s="271" t="s">
        <v>1266</v>
      </c>
      <c r="C329" s="271"/>
      <c r="D329" s="271"/>
      <c r="E329" s="271"/>
      <c r="F329" s="271"/>
      <c r="G329" s="271"/>
      <c r="H329" s="271"/>
    </row>
    <row r="330" spans="1:8" ht="15.75" customHeight="1">
      <c r="A330" s="2"/>
      <c r="B330" s="2"/>
      <c r="C330" s="4" t="s">
        <v>1559</v>
      </c>
      <c r="D330" s="4" t="s">
        <v>1584</v>
      </c>
      <c r="E330" s="4" t="s">
        <v>1626</v>
      </c>
      <c r="F330" s="4" t="s">
        <v>1928</v>
      </c>
      <c r="G330" s="4" t="s">
        <v>2004</v>
      </c>
      <c r="H330" s="5">
        <v>28.11</v>
      </c>
    </row>
    <row r="331" spans="1:8" ht="15.75" customHeight="1">
      <c r="A331" s="2"/>
      <c r="B331" s="271" t="s">
        <v>1267</v>
      </c>
      <c r="C331" s="271"/>
      <c r="D331" s="271"/>
      <c r="E331" s="271"/>
      <c r="F331" s="271"/>
      <c r="G331" s="271"/>
      <c r="H331" s="271"/>
    </row>
    <row r="332" spans="1:8" ht="15.75" customHeight="1">
      <c r="A332" s="2"/>
      <c r="B332" s="2"/>
      <c r="C332" s="4" t="s">
        <v>1559</v>
      </c>
      <c r="D332" s="4" t="s">
        <v>1584</v>
      </c>
      <c r="E332" s="4" t="s">
        <v>1626</v>
      </c>
      <c r="F332" s="4" t="s">
        <v>1902</v>
      </c>
      <c r="G332" s="4" t="s">
        <v>1997</v>
      </c>
      <c r="H332" s="5">
        <v>33.47</v>
      </c>
    </row>
    <row r="333" spans="1:8" ht="15.75" customHeight="1">
      <c r="A333" s="2"/>
      <c r="B333" s="271" t="s">
        <v>1268</v>
      </c>
      <c r="C333" s="271"/>
      <c r="D333" s="271"/>
      <c r="E333" s="271"/>
      <c r="F333" s="271"/>
      <c r="G333" s="271"/>
      <c r="H333" s="271"/>
    </row>
    <row r="334" spans="1:8" ht="15.75" customHeight="1">
      <c r="A334" s="2"/>
      <c r="B334" s="2"/>
      <c r="C334" s="4" t="s">
        <v>1559</v>
      </c>
      <c r="D334" s="4" t="s">
        <v>1584</v>
      </c>
      <c r="E334" s="4" t="s">
        <v>1626</v>
      </c>
      <c r="F334" s="4" t="s">
        <v>1929</v>
      </c>
      <c r="G334" s="4" t="s">
        <v>1995</v>
      </c>
      <c r="H334" s="5">
        <v>14.73</v>
      </c>
    </row>
    <row r="335" spans="1:8" ht="15.75" customHeight="1">
      <c r="A335" s="2"/>
      <c r="B335" s="271" t="s">
        <v>1269</v>
      </c>
      <c r="C335" s="271"/>
      <c r="D335" s="271"/>
      <c r="E335" s="271"/>
      <c r="F335" s="271"/>
      <c r="G335" s="271"/>
      <c r="H335" s="271"/>
    </row>
    <row r="336" spans="1:8" ht="15.75" customHeight="1">
      <c r="A336" s="2"/>
      <c r="B336" s="2"/>
      <c r="C336" s="4" t="s">
        <v>1559</v>
      </c>
      <c r="D336" s="4" t="s">
        <v>1584</v>
      </c>
      <c r="E336" s="4" t="s">
        <v>1626</v>
      </c>
      <c r="F336" s="4" t="s">
        <v>1930</v>
      </c>
      <c r="G336" s="4" t="s">
        <v>2005</v>
      </c>
      <c r="H336" s="5">
        <v>10.27</v>
      </c>
    </row>
    <row r="337" spans="1:8" ht="15.75" customHeight="1">
      <c r="A337" s="272" t="s">
        <v>1072</v>
      </c>
      <c r="B337" s="272"/>
      <c r="C337" s="272"/>
      <c r="D337" s="272"/>
      <c r="E337" s="272"/>
      <c r="F337" s="272"/>
      <c r="G337" s="272"/>
      <c r="H337" s="272"/>
    </row>
    <row r="338" spans="1:8" ht="15.75" customHeight="1">
      <c r="A338" s="2"/>
      <c r="B338" s="271" t="s">
        <v>1270</v>
      </c>
      <c r="C338" s="271"/>
      <c r="D338" s="271"/>
      <c r="E338" s="271"/>
      <c r="F338" s="271"/>
      <c r="G338" s="271"/>
      <c r="H338" s="271"/>
    </row>
    <row r="339" spans="1:8" ht="15.75" customHeight="1">
      <c r="A339" s="2"/>
      <c r="B339" s="2"/>
      <c r="C339" s="4" t="s">
        <v>1556</v>
      </c>
      <c r="D339" s="4" t="s">
        <v>1581</v>
      </c>
      <c r="E339" s="4" t="s">
        <v>1679</v>
      </c>
      <c r="F339" s="4" t="s">
        <v>1934</v>
      </c>
      <c r="G339" s="4" t="s">
        <v>2000</v>
      </c>
      <c r="H339" s="5">
        <v>175</v>
      </c>
    </row>
    <row r="340" spans="1:8" ht="15.75" customHeight="1">
      <c r="A340" s="2"/>
      <c r="B340" s="271" t="s">
        <v>1271</v>
      </c>
      <c r="C340" s="271"/>
      <c r="D340" s="271"/>
      <c r="E340" s="271"/>
      <c r="F340" s="271"/>
      <c r="G340" s="271"/>
      <c r="H340" s="271"/>
    </row>
    <row r="341" spans="1:8" ht="15.75" customHeight="1">
      <c r="A341" s="2"/>
      <c r="B341" s="2"/>
      <c r="C341" s="4" t="s">
        <v>1556</v>
      </c>
      <c r="D341" s="4" t="s">
        <v>1581</v>
      </c>
      <c r="E341" s="4" t="s">
        <v>1680</v>
      </c>
      <c r="F341" s="4" t="s">
        <v>1935</v>
      </c>
      <c r="G341" s="4" t="s">
        <v>2003</v>
      </c>
      <c r="H341" s="5">
        <v>2400</v>
      </c>
    </row>
    <row r="342" spans="1:8" ht="15.75" customHeight="1">
      <c r="A342" s="2"/>
      <c r="B342" s="271" t="s">
        <v>1272</v>
      </c>
      <c r="C342" s="271"/>
      <c r="D342" s="271"/>
      <c r="E342" s="271"/>
      <c r="F342" s="271"/>
      <c r="G342" s="271"/>
      <c r="H342" s="271"/>
    </row>
    <row r="343" spans="1:8" ht="15.75" customHeight="1">
      <c r="A343" s="2"/>
      <c r="B343" s="2"/>
      <c r="C343" s="4" t="s">
        <v>1556</v>
      </c>
      <c r="D343" s="4" t="s">
        <v>1581</v>
      </c>
      <c r="E343" s="4" t="s">
        <v>1681</v>
      </c>
      <c r="F343" s="4" t="s">
        <v>1936</v>
      </c>
      <c r="G343" s="4" t="s">
        <v>2002</v>
      </c>
      <c r="H343" s="5">
        <v>1044</v>
      </c>
    </row>
    <row r="344" spans="1:8" ht="15.75" customHeight="1">
      <c r="A344" s="272" t="s">
        <v>1073</v>
      </c>
      <c r="B344" s="272"/>
      <c r="C344" s="272"/>
      <c r="D344" s="272"/>
      <c r="E344" s="272"/>
      <c r="F344" s="272"/>
      <c r="G344" s="272"/>
      <c r="H344" s="272"/>
    </row>
    <row r="345" spans="1:8" ht="15.75" customHeight="1">
      <c r="A345" s="2"/>
      <c r="B345" s="271" t="s">
        <v>1273</v>
      </c>
      <c r="C345" s="271"/>
      <c r="D345" s="271"/>
      <c r="E345" s="271"/>
      <c r="F345" s="271"/>
      <c r="G345" s="271"/>
      <c r="H345" s="271"/>
    </row>
    <row r="346" spans="1:8" ht="15.75" customHeight="1">
      <c r="A346" s="2"/>
      <c r="B346" s="2"/>
      <c r="C346" s="4" t="s">
        <v>1560</v>
      </c>
      <c r="D346" s="4" t="s">
        <v>1586</v>
      </c>
      <c r="E346" s="4" t="s">
        <v>1682</v>
      </c>
      <c r="F346" s="4" t="s">
        <v>1937</v>
      </c>
      <c r="G346" s="4" t="s">
        <v>1998</v>
      </c>
      <c r="H346" s="5">
        <v>550</v>
      </c>
    </row>
    <row r="347" spans="1:8" ht="15.75" customHeight="1">
      <c r="A347" s="2"/>
      <c r="B347" s="271" t="s">
        <v>1274</v>
      </c>
      <c r="C347" s="271"/>
      <c r="D347" s="271"/>
      <c r="E347" s="271"/>
      <c r="F347" s="271"/>
      <c r="G347" s="271"/>
      <c r="H347" s="271"/>
    </row>
    <row r="348" spans="1:8" ht="15.75" customHeight="1">
      <c r="A348" s="2"/>
      <c r="B348" s="2"/>
      <c r="C348" s="4" t="s">
        <v>1560</v>
      </c>
      <c r="D348" s="4" t="s">
        <v>1586</v>
      </c>
      <c r="E348" s="4" t="s">
        <v>1683</v>
      </c>
      <c r="F348" s="4" t="s">
        <v>1904</v>
      </c>
      <c r="G348" s="4" t="s">
        <v>1999</v>
      </c>
      <c r="H348" s="5">
        <v>580</v>
      </c>
    </row>
    <row r="349" spans="1:8" ht="15.75" customHeight="1">
      <c r="A349" s="2"/>
      <c r="B349" s="271" t="s">
        <v>1275</v>
      </c>
      <c r="C349" s="271"/>
      <c r="D349" s="271"/>
      <c r="E349" s="271"/>
      <c r="F349" s="271"/>
      <c r="G349" s="271"/>
      <c r="H349" s="271"/>
    </row>
    <row r="350" spans="1:8" ht="15.75" customHeight="1">
      <c r="A350" s="2"/>
      <c r="B350" s="2"/>
      <c r="C350" s="4" t="s">
        <v>1560</v>
      </c>
      <c r="D350" s="4" t="s">
        <v>1586</v>
      </c>
      <c r="E350" s="4" t="s">
        <v>1684</v>
      </c>
      <c r="F350" s="4" t="s">
        <v>1914</v>
      </c>
      <c r="G350" s="4" t="s">
        <v>1999</v>
      </c>
      <c r="H350" s="5">
        <v>153</v>
      </c>
    </row>
    <row r="351" spans="1:8" ht="15.75" customHeight="1">
      <c r="A351" s="2"/>
      <c r="B351" s="271" t="s">
        <v>1276</v>
      </c>
      <c r="C351" s="271"/>
      <c r="D351" s="271"/>
      <c r="E351" s="271"/>
      <c r="F351" s="271"/>
      <c r="G351" s="271"/>
      <c r="H351" s="271"/>
    </row>
    <row r="352" spans="1:8" ht="15.75" customHeight="1">
      <c r="A352" s="2"/>
      <c r="B352" s="2"/>
      <c r="C352" s="4" t="s">
        <v>1553</v>
      </c>
      <c r="D352" s="4" t="s">
        <v>1577</v>
      </c>
      <c r="E352" s="4" t="s">
        <v>1685</v>
      </c>
      <c r="F352" s="4" t="s">
        <v>1938</v>
      </c>
      <c r="G352" s="4" t="s">
        <v>2006</v>
      </c>
      <c r="H352" s="5">
        <v>550</v>
      </c>
    </row>
    <row r="353" spans="1:8" ht="15.75" customHeight="1">
      <c r="A353" s="2"/>
      <c r="B353" s="271" t="s">
        <v>1277</v>
      </c>
      <c r="C353" s="271"/>
      <c r="D353" s="271"/>
      <c r="E353" s="271"/>
      <c r="F353" s="271"/>
      <c r="G353" s="271"/>
      <c r="H353" s="271"/>
    </row>
    <row r="354" spans="1:8" ht="15.75" customHeight="1">
      <c r="A354" s="2"/>
      <c r="B354" s="2"/>
      <c r="C354" s="4" t="s">
        <v>1560</v>
      </c>
      <c r="D354" s="4" t="s">
        <v>1586</v>
      </c>
      <c r="E354" s="4" t="s">
        <v>1686</v>
      </c>
      <c r="F354" s="4" t="s">
        <v>1939</v>
      </c>
      <c r="G354" s="4" t="s">
        <v>2006</v>
      </c>
      <c r="H354" s="5">
        <v>545</v>
      </c>
    </row>
    <row r="355" spans="1:8" ht="15.75" customHeight="1">
      <c r="A355" s="2"/>
      <c r="B355" s="271" t="s">
        <v>1278</v>
      </c>
      <c r="C355" s="271"/>
      <c r="D355" s="271"/>
      <c r="E355" s="271"/>
      <c r="F355" s="271"/>
      <c r="G355" s="271"/>
      <c r="H355" s="271"/>
    </row>
    <row r="356" spans="1:8" ht="15.75" customHeight="1">
      <c r="A356" s="2"/>
      <c r="B356" s="2"/>
      <c r="C356" s="4" t="s">
        <v>1560</v>
      </c>
      <c r="D356" s="4" t="s">
        <v>1586</v>
      </c>
      <c r="E356" s="4" t="s">
        <v>1687</v>
      </c>
      <c r="F356" s="4" t="s">
        <v>1940</v>
      </c>
      <c r="G356" s="4" t="s">
        <v>1996</v>
      </c>
      <c r="H356" s="5">
        <v>900</v>
      </c>
    </row>
    <row r="357" spans="1:8" ht="15.75" customHeight="1">
      <c r="A357" s="2"/>
      <c r="B357" s="271" t="s">
        <v>1279</v>
      </c>
      <c r="C357" s="271"/>
      <c r="D357" s="271"/>
      <c r="E357" s="271"/>
      <c r="F357" s="271"/>
      <c r="G357" s="271"/>
      <c r="H357" s="271"/>
    </row>
    <row r="358" spans="1:8" ht="15.75" customHeight="1">
      <c r="A358" s="2"/>
      <c r="B358" s="2"/>
      <c r="C358" s="4" t="s">
        <v>1560</v>
      </c>
      <c r="D358" s="4" t="s">
        <v>1586</v>
      </c>
      <c r="E358" s="4" t="s">
        <v>1688</v>
      </c>
      <c r="F358" s="4" t="s">
        <v>1933</v>
      </c>
      <c r="G358" s="4" t="s">
        <v>2000</v>
      </c>
      <c r="H358" s="5">
        <v>90</v>
      </c>
    </row>
    <row r="359" spans="1:8" ht="15.75" customHeight="1">
      <c r="A359" s="2"/>
      <c r="B359" s="271" t="s">
        <v>1280</v>
      </c>
      <c r="C359" s="271"/>
      <c r="D359" s="271"/>
      <c r="E359" s="271"/>
      <c r="F359" s="271"/>
      <c r="G359" s="271"/>
      <c r="H359" s="271"/>
    </row>
    <row r="360" spans="1:8" ht="15.75" customHeight="1">
      <c r="A360" s="2"/>
      <c r="B360" s="2"/>
      <c r="C360" s="4" t="s">
        <v>1553</v>
      </c>
      <c r="D360" s="4" t="s">
        <v>1587</v>
      </c>
      <c r="E360" s="4" t="s">
        <v>1689</v>
      </c>
      <c r="F360" s="4" t="s">
        <v>1941</v>
      </c>
      <c r="G360" s="4" t="s">
        <v>1996</v>
      </c>
      <c r="H360" s="5">
        <v>550</v>
      </c>
    </row>
    <row r="361" spans="1:8" ht="15.75" customHeight="1">
      <c r="A361" s="2"/>
      <c r="B361" s="271" t="s">
        <v>1281</v>
      </c>
      <c r="C361" s="271"/>
      <c r="D361" s="271"/>
      <c r="E361" s="271"/>
      <c r="F361" s="271"/>
      <c r="G361" s="271"/>
      <c r="H361" s="271"/>
    </row>
    <row r="362" spans="1:8" ht="15.75" customHeight="1">
      <c r="A362" s="2"/>
      <c r="B362" s="2"/>
      <c r="C362" s="4" t="s">
        <v>1560</v>
      </c>
      <c r="D362" s="4" t="s">
        <v>1586</v>
      </c>
      <c r="E362" s="4" t="s">
        <v>1690</v>
      </c>
      <c r="F362" s="4" t="s">
        <v>1942</v>
      </c>
      <c r="G362" s="4" t="s">
        <v>2002</v>
      </c>
      <c r="H362" s="5">
        <v>566.8</v>
      </c>
    </row>
    <row r="363" spans="1:8" ht="15.75" customHeight="1">
      <c r="A363" s="2"/>
      <c r="B363" s="271" t="s">
        <v>1282</v>
      </c>
      <c r="C363" s="271"/>
      <c r="D363" s="271"/>
      <c r="E363" s="271"/>
      <c r="F363" s="271"/>
      <c r="G363" s="271"/>
      <c r="H363" s="271"/>
    </row>
    <row r="364" spans="1:8" ht="15.75" customHeight="1">
      <c r="A364" s="2"/>
      <c r="B364" s="2"/>
      <c r="C364" s="4" t="s">
        <v>1560</v>
      </c>
      <c r="D364" s="4" t="s">
        <v>1586</v>
      </c>
      <c r="E364" s="4" t="s">
        <v>1691</v>
      </c>
      <c r="F364" s="4" t="s">
        <v>1917</v>
      </c>
      <c r="G364" s="4" t="s">
        <v>2004</v>
      </c>
      <c r="H364" s="5">
        <v>1571.5</v>
      </c>
    </row>
    <row r="365" spans="1:8" ht="15.75" customHeight="1">
      <c r="A365" s="2"/>
      <c r="B365" s="271" t="s">
        <v>1283</v>
      </c>
      <c r="C365" s="271"/>
      <c r="D365" s="271"/>
      <c r="E365" s="271"/>
      <c r="F365" s="271"/>
      <c r="G365" s="271"/>
      <c r="H365" s="271"/>
    </row>
    <row r="366" spans="1:8" ht="15.75" customHeight="1">
      <c r="A366" s="2"/>
      <c r="B366" s="2"/>
      <c r="C366" s="4" t="s">
        <v>1553</v>
      </c>
      <c r="D366" s="4" t="s">
        <v>1577</v>
      </c>
      <c r="E366" s="4" t="s">
        <v>1692</v>
      </c>
      <c r="F366" s="4" t="s">
        <v>1943</v>
      </c>
      <c r="G366" s="4" t="s">
        <v>2004</v>
      </c>
      <c r="H366" s="5">
        <v>153.6</v>
      </c>
    </row>
    <row r="367" spans="1:8" ht="15.75" customHeight="1">
      <c r="A367" s="2"/>
      <c r="B367" s="271" t="s">
        <v>1284</v>
      </c>
      <c r="C367" s="271"/>
      <c r="D367" s="271"/>
      <c r="E367" s="271"/>
      <c r="F367" s="271"/>
      <c r="G367" s="271"/>
      <c r="H367" s="271"/>
    </row>
    <row r="368" spans="1:8" ht="15.75" customHeight="1">
      <c r="A368" s="2"/>
      <c r="B368" s="2"/>
      <c r="C368" s="4" t="s">
        <v>1560</v>
      </c>
      <c r="D368" s="4" t="s">
        <v>1586</v>
      </c>
      <c r="E368" s="4" t="s">
        <v>1691</v>
      </c>
      <c r="F368" s="4" t="s">
        <v>1917</v>
      </c>
      <c r="G368" s="4" t="s">
        <v>2004</v>
      </c>
      <c r="H368" s="5">
        <v>596</v>
      </c>
    </row>
    <row r="369" spans="1:8" ht="15.75" customHeight="1">
      <c r="A369" s="2"/>
      <c r="B369" s="271" t="s">
        <v>1285</v>
      </c>
      <c r="C369" s="271"/>
      <c r="D369" s="271"/>
      <c r="E369" s="271"/>
      <c r="F369" s="271"/>
      <c r="G369" s="271"/>
      <c r="H369" s="271"/>
    </row>
    <row r="370" spans="1:8" ht="15.75" customHeight="1">
      <c r="A370" s="2"/>
      <c r="B370" s="2"/>
      <c r="C370" s="4" t="s">
        <v>1553</v>
      </c>
      <c r="D370" s="4" t="s">
        <v>1587</v>
      </c>
      <c r="E370" s="4" t="s">
        <v>1693</v>
      </c>
      <c r="F370" s="4" t="s">
        <v>1918</v>
      </c>
      <c r="G370" s="4" t="s">
        <v>1997</v>
      </c>
      <c r="H370" s="5">
        <v>550</v>
      </c>
    </row>
    <row r="371" spans="1:8" ht="15.75" customHeight="1">
      <c r="A371" s="2"/>
      <c r="B371" s="2"/>
      <c r="C371" s="4" t="s">
        <v>1553</v>
      </c>
      <c r="D371" s="4" t="s">
        <v>1577</v>
      </c>
      <c r="E371" s="4" t="s">
        <v>1693</v>
      </c>
      <c r="F371" s="4" t="s">
        <v>1918</v>
      </c>
      <c r="G371" s="4" t="s">
        <v>1997</v>
      </c>
      <c r="H371" s="5">
        <v>36.4</v>
      </c>
    </row>
    <row r="372" spans="1:8" ht="15.75" customHeight="1">
      <c r="A372" s="2"/>
      <c r="B372" s="271" t="s">
        <v>1286</v>
      </c>
      <c r="C372" s="271"/>
      <c r="D372" s="271"/>
      <c r="E372" s="271"/>
      <c r="F372" s="271"/>
      <c r="G372" s="271"/>
      <c r="H372" s="271"/>
    </row>
    <row r="373" spans="1:8" ht="15.75" customHeight="1">
      <c r="A373" s="2"/>
      <c r="B373" s="2"/>
      <c r="C373" s="4" t="s">
        <v>1560</v>
      </c>
      <c r="D373" s="4" t="s">
        <v>1586</v>
      </c>
      <c r="E373" s="4" t="s">
        <v>1694</v>
      </c>
      <c r="F373" s="4" t="s">
        <v>1944</v>
      </c>
      <c r="G373" s="4" t="s">
        <v>1995</v>
      </c>
      <c r="H373" s="5">
        <v>350</v>
      </c>
    </row>
    <row r="374" spans="1:8" ht="15.75" customHeight="1">
      <c r="A374" s="272" t="s">
        <v>1074</v>
      </c>
      <c r="B374" s="272"/>
      <c r="C374" s="272"/>
      <c r="D374" s="272"/>
      <c r="E374" s="272"/>
      <c r="F374" s="272"/>
      <c r="G374" s="272"/>
      <c r="H374" s="272"/>
    </row>
    <row r="375" spans="1:8" ht="15.75" customHeight="1">
      <c r="A375" s="2"/>
      <c r="B375" s="271" t="s">
        <v>1287</v>
      </c>
      <c r="C375" s="271"/>
      <c r="D375" s="271"/>
      <c r="E375" s="271"/>
      <c r="F375" s="271"/>
      <c r="G375" s="271"/>
      <c r="H375" s="271"/>
    </row>
    <row r="376" spans="1:8" ht="15.75" customHeight="1">
      <c r="A376" s="2"/>
      <c r="B376" s="2"/>
      <c r="C376" s="4" t="s">
        <v>1556</v>
      </c>
      <c r="D376" s="4" t="s">
        <v>1581</v>
      </c>
      <c r="E376" s="4" t="s">
        <v>1695</v>
      </c>
      <c r="F376" s="4" t="s">
        <v>1945</v>
      </c>
      <c r="G376" s="4" t="s">
        <v>2003</v>
      </c>
      <c r="H376" s="5">
        <v>108.25</v>
      </c>
    </row>
    <row r="377" spans="1:8" ht="15.75" customHeight="1">
      <c r="A377" s="272" t="s">
        <v>1075</v>
      </c>
      <c r="B377" s="272"/>
      <c r="C377" s="272"/>
      <c r="D377" s="272"/>
      <c r="E377" s="272"/>
      <c r="F377" s="272"/>
      <c r="G377" s="272"/>
      <c r="H377" s="272"/>
    </row>
    <row r="378" spans="1:8" ht="15.75" customHeight="1">
      <c r="A378" s="2"/>
      <c r="B378" s="271" t="s">
        <v>1288</v>
      </c>
      <c r="C378" s="271"/>
      <c r="D378" s="271"/>
      <c r="E378" s="271"/>
      <c r="F378" s="271"/>
      <c r="G378" s="271"/>
      <c r="H378" s="271"/>
    </row>
    <row r="379" spans="1:8" ht="15.75" customHeight="1">
      <c r="A379" s="2"/>
      <c r="B379" s="2"/>
      <c r="C379" s="4" t="s">
        <v>1561</v>
      </c>
      <c r="D379" s="4" t="s">
        <v>1588</v>
      </c>
      <c r="E379" s="4" t="s">
        <v>1696</v>
      </c>
      <c r="F379" s="4" t="s">
        <v>1946</v>
      </c>
      <c r="G379" s="4" t="s">
        <v>2003</v>
      </c>
      <c r="H379" s="5">
        <v>15</v>
      </c>
    </row>
    <row r="380" spans="1:8" ht="15.75" customHeight="1">
      <c r="A380" s="272" t="s">
        <v>1076</v>
      </c>
      <c r="B380" s="272"/>
      <c r="C380" s="272"/>
      <c r="D380" s="272"/>
      <c r="E380" s="272"/>
      <c r="F380" s="272"/>
      <c r="G380" s="272"/>
      <c r="H380" s="272"/>
    </row>
    <row r="381" spans="1:8" ht="15.75" customHeight="1">
      <c r="A381" s="2"/>
      <c r="B381" s="271" t="s">
        <v>1289</v>
      </c>
      <c r="C381" s="271"/>
      <c r="D381" s="271"/>
      <c r="E381" s="271"/>
      <c r="F381" s="271"/>
      <c r="G381" s="271"/>
      <c r="H381" s="271"/>
    </row>
    <row r="382" spans="1:8" ht="15.75" customHeight="1">
      <c r="A382" s="2"/>
      <c r="B382" s="2"/>
      <c r="C382" s="4" t="s">
        <v>1562</v>
      </c>
      <c r="D382" s="4" t="s">
        <v>1589</v>
      </c>
      <c r="E382" s="4" t="s">
        <v>1697</v>
      </c>
      <c r="F382" s="4" t="s">
        <v>1947</v>
      </c>
      <c r="G382" s="4" t="s">
        <v>2000</v>
      </c>
      <c r="H382" s="5">
        <v>300</v>
      </c>
    </row>
    <row r="383" spans="1:8" ht="15.75" customHeight="1">
      <c r="A383" s="2"/>
      <c r="B383" s="271" t="s">
        <v>1290</v>
      </c>
      <c r="C383" s="271"/>
      <c r="D383" s="271"/>
      <c r="E383" s="271"/>
      <c r="F383" s="271"/>
      <c r="G383" s="271"/>
      <c r="H383" s="271"/>
    </row>
    <row r="384" spans="1:8" ht="15.75" customHeight="1">
      <c r="A384" s="2"/>
      <c r="B384" s="2"/>
      <c r="C384" s="4" t="s">
        <v>1562</v>
      </c>
      <c r="D384" s="4" t="s">
        <v>1589</v>
      </c>
      <c r="E384" s="4" t="s">
        <v>1698</v>
      </c>
      <c r="F384" s="4" t="s">
        <v>1917</v>
      </c>
      <c r="G384" s="4" t="s">
        <v>2004</v>
      </c>
      <c r="H384" s="5">
        <v>95</v>
      </c>
    </row>
    <row r="385" spans="1:8" ht="15.75" customHeight="1">
      <c r="A385" s="2"/>
      <c r="B385" s="271" t="s">
        <v>1291</v>
      </c>
      <c r="C385" s="271"/>
      <c r="D385" s="271"/>
      <c r="E385" s="271"/>
      <c r="F385" s="271"/>
      <c r="G385" s="271"/>
      <c r="H385" s="271"/>
    </row>
    <row r="386" spans="1:8" ht="15.75" customHeight="1">
      <c r="A386" s="2"/>
      <c r="B386" s="2"/>
      <c r="C386" s="4" t="s">
        <v>1562</v>
      </c>
      <c r="D386" s="4" t="s">
        <v>1589</v>
      </c>
      <c r="E386" s="4" t="s">
        <v>1697</v>
      </c>
      <c r="F386" s="4" t="s">
        <v>1947</v>
      </c>
      <c r="G386" s="4" t="s">
        <v>2001</v>
      </c>
      <c r="H386" s="5">
        <v>115</v>
      </c>
    </row>
    <row r="387" spans="1:8" ht="15.75" customHeight="1">
      <c r="A387" s="272" t="s">
        <v>1077</v>
      </c>
      <c r="B387" s="272"/>
      <c r="C387" s="272"/>
      <c r="D387" s="272"/>
      <c r="E387" s="272"/>
      <c r="F387" s="272"/>
      <c r="G387" s="272"/>
      <c r="H387" s="272"/>
    </row>
    <row r="388" spans="1:8" ht="15.75" customHeight="1">
      <c r="A388" s="2"/>
      <c r="B388" s="271" t="s">
        <v>1292</v>
      </c>
      <c r="C388" s="271"/>
      <c r="D388" s="271"/>
      <c r="E388" s="271"/>
      <c r="F388" s="271"/>
      <c r="G388" s="271"/>
      <c r="H388" s="271"/>
    </row>
    <row r="389" spans="1:8" ht="15.75" customHeight="1">
      <c r="A389" s="2"/>
      <c r="B389" s="2"/>
      <c r="C389" s="4" t="s">
        <v>1558</v>
      </c>
      <c r="D389" s="4" t="s">
        <v>1590</v>
      </c>
      <c r="E389" s="4" t="s">
        <v>1699</v>
      </c>
      <c r="F389" s="4" t="s">
        <v>1948</v>
      </c>
      <c r="G389" s="4" t="s">
        <v>2000</v>
      </c>
      <c r="H389" s="5">
        <v>1874.89</v>
      </c>
    </row>
    <row r="390" spans="1:8" ht="15.75" customHeight="1">
      <c r="A390" s="272" t="s">
        <v>1078</v>
      </c>
      <c r="B390" s="272"/>
      <c r="C390" s="272"/>
      <c r="D390" s="272"/>
      <c r="E390" s="272"/>
      <c r="F390" s="272"/>
      <c r="G390" s="272"/>
      <c r="H390" s="272"/>
    </row>
    <row r="391" spans="1:8" ht="15.75" customHeight="1">
      <c r="A391" s="2"/>
      <c r="B391" s="271" t="s">
        <v>1293</v>
      </c>
      <c r="C391" s="271"/>
      <c r="D391" s="271"/>
      <c r="E391" s="271"/>
      <c r="F391" s="271"/>
      <c r="G391" s="271"/>
      <c r="H391" s="271"/>
    </row>
    <row r="392" spans="1:8" ht="15.75" customHeight="1">
      <c r="A392" s="2"/>
      <c r="B392" s="2"/>
      <c r="C392" s="4" t="s">
        <v>1552</v>
      </c>
      <c r="D392" s="4" t="s">
        <v>1576</v>
      </c>
      <c r="E392" s="4" t="s">
        <v>1700</v>
      </c>
      <c r="F392" s="4" t="s">
        <v>1949</v>
      </c>
      <c r="G392" s="4" t="s">
        <v>1999</v>
      </c>
      <c r="H392" s="5">
        <v>65</v>
      </c>
    </row>
    <row r="393" spans="1:8" ht="15.75" customHeight="1">
      <c r="A393" s="272" t="s">
        <v>1079</v>
      </c>
      <c r="B393" s="272"/>
      <c r="C393" s="272"/>
      <c r="D393" s="272"/>
      <c r="E393" s="272"/>
      <c r="F393" s="272"/>
      <c r="G393" s="272"/>
      <c r="H393" s="272"/>
    </row>
    <row r="394" spans="1:8" ht="15.75" customHeight="1">
      <c r="A394" s="2"/>
      <c r="B394" s="271" t="s">
        <v>1294</v>
      </c>
      <c r="C394" s="271"/>
      <c r="D394" s="271"/>
      <c r="E394" s="271"/>
      <c r="F394" s="271"/>
      <c r="G394" s="271"/>
      <c r="H394" s="271"/>
    </row>
    <row r="395" spans="1:8" ht="15.75" customHeight="1">
      <c r="A395" s="2"/>
      <c r="B395" s="2"/>
      <c r="C395" s="4" t="s">
        <v>1556</v>
      </c>
      <c r="D395" s="4" t="s">
        <v>1581</v>
      </c>
      <c r="E395" s="4" t="s">
        <v>1701</v>
      </c>
      <c r="F395" s="4" t="s">
        <v>1950</v>
      </c>
      <c r="G395" s="4" t="s">
        <v>1997</v>
      </c>
      <c r="H395" s="5">
        <v>445</v>
      </c>
    </row>
    <row r="396" spans="1:8" ht="15.75" customHeight="1">
      <c r="A396" s="271" t="s">
        <v>1080</v>
      </c>
      <c r="B396" s="271"/>
      <c r="C396" s="271"/>
      <c r="D396" s="271"/>
      <c r="E396" s="271"/>
      <c r="F396" s="271"/>
      <c r="G396" s="271"/>
      <c r="H396" s="271"/>
    </row>
    <row r="397" spans="1:8" ht="15.75" customHeight="1">
      <c r="A397" s="2"/>
      <c r="B397" s="271" t="s">
        <v>1295</v>
      </c>
      <c r="C397" s="271"/>
      <c r="D397" s="271"/>
      <c r="E397" s="271"/>
      <c r="F397" s="271"/>
      <c r="G397" s="271"/>
      <c r="H397" s="271"/>
    </row>
    <row r="398" spans="1:8" ht="15.75" customHeight="1">
      <c r="A398" s="2"/>
      <c r="B398" s="2"/>
      <c r="C398" s="4" t="s">
        <v>1563</v>
      </c>
      <c r="D398" s="4" t="s">
        <v>1591</v>
      </c>
      <c r="E398" s="4" t="s">
        <v>1702</v>
      </c>
      <c r="F398" s="4" t="s">
        <v>1932</v>
      </c>
      <c r="G398" s="4" t="s">
        <v>1999</v>
      </c>
      <c r="H398" s="5">
        <v>1309.03</v>
      </c>
    </row>
    <row r="399" spans="1:8" ht="15.75" customHeight="1">
      <c r="A399" s="272" t="s">
        <v>1081</v>
      </c>
      <c r="B399" s="272"/>
      <c r="C399" s="272"/>
      <c r="D399" s="272"/>
      <c r="E399" s="272"/>
      <c r="F399" s="272"/>
      <c r="G399" s="272"/>
      <c r="H399" s="272"/>
    </row>
    <row r="400" spans="1:8" ht="15.75" customHeight="1">
      <c r="A400" s="2"/>
      <c r="B400" s="271" t="s">
        <v>1296</v>
      </c>
      <c r="C400" s="271"/>
      <c r="D400" s="271"/>
      <c r="E400" s="271"/>
      <c r="F400" s="271"/>
      <c r="G400" s="271"/>
      <c r="H400" s="271"/>
    </row>
    <row r="401" spans="1:8" ht="15.75" customHeight="1">
      <c r="A401" s="2"/>
      <c r="B401" s="2"/>
      <c r="C401" s="4" t="s">
        <v>1556</v>
      </c>
      <c r="D401" s="4" t="s">
        <v>1592</v>
      </c>
      <c r="E401" s="4" t="s">
        <v>1703</v>
      </c>
      <c r="F401" s="4" t="s">
        <v>1922</v>
      </c>
      <c r="G401" s="4" t="s">
        <v>1998</v>
      </c>
      <c r="H401" s="5">
        <v>173.2</v>
      </c>
    </row>
    <row r="402" spans="1:8" ht="15.75" customHeight="1">
      <c r="A402" s="2"/>
      <c r="B402" s="271" t="s">
        <v>1297</v>
      </c>
      <c r="C402" s="271"/>
      <c r="D402" s="271"/>
      <c r="E402" s="271"/>
      <c r="F402" s="271"/>
      <c r="G402" s="271"/>
      <c r="H402" s="271"/>
    </row>
    <row r="403" spans="1:8" ht="15.75" customHeight="1">
      <c r="A403" s="2"/>
      <c r="B403" s="2"/>
      <c r="C403" s="4" t="s">
        <v>1556</v>
      </c>
      <c r="D403" s="4" t="s">
        <v>1592</v>
      </c>
      <c r="E403" s="4" t="s">
        <v>1704</v>
      </c>
      <c r="F403" s="4" t="s">
        <v>1949</v>
      </c>
      <c r="G403" s="4" t="s">
        <v>1999</v>
      </c>
      <c r="H403" s="5">
        <v>173.2</v>
      </c>
    </row>
    <row r="404" spans="1:8" ht="15.75" customHeight="1">
      <c r="A404" s="2"/>
      <c r="B404" s="271" t="s">
        <v>1298</v>
      </c>
      <c r="C404" s="271"/>
      <c r="D404" s="271"/>
      <c r="E404" s="271"/>
      <c r="F404" s="271"/>
      <c r="G404" s="271"/>
      <c r="H404" s="271"/>
    </row>
    <row r="405" spans="1:8" ht="15.75" customHeight="1">
      <c r="A405" s="2"/>
      <c r="B405" s="2"/>
      <c r="C405" s="4" t="s">
        <v>1556</v>
      </c>
      <c r="D405" s="4" t="s">
        <v>1581</v>
      </c>
      <c r="E405" s="4" t="s">
        <v>1705</v>
      </c>
      <c r="F405" s="4" t="s">
        <v>1939</v>
      </c>
      <c r="G405" s="4" t="s">
        <v>2006</v>
      </c>
      <c r="H405" s="5">
        <v>173.2</v>
      </c>
    </row>
    <row r="406" spans="1:8" ht="15.75" customHeight="1">
      <c r="A406" s="2"/>
      <c r="B406" s="271" t="s">
        <v>1299</v>
      </c>
      <c r="C406" s="271"/>
      <c r="D406" s="271"/>
      <c r="E406" s="271"/>
      <c r="F406" s="271"/>
      <c r="G406" s="271"/>
      <c r="H406" s="271"/>
    </row>
    <row r="407" spans="1:8" ht="15.75" customHeight="1">
      <c r="A407" s="2"/>
      <c r="B407" s="2"/>
      <c r="C407" s="4" t="s">
        <v>1556</v>
      </c>
      <c r="D407" s="4" t="s">
        <v>1581</v>
      </c>
      <c r="E407" s="4" t="s">
        <v>1706</v>
      </c>
      <c r="F407" s="4" t="s">
        <v>1948</v>
      </c>
      <c r="G407" s="4" t="s">
        <v>2000</v>
      </c>
      <c r="H407" s="5">
        <v>255.83</v>
      </c>
    </row>
    <row r="408" spans="1:8" ht="15.75" customHeight="1">
      <c r="A408" s="2"/>
      <c r="B408" s="271" t="s">
        <v>1300</v>
      </c>
      <c r="C408" s="271"/>
      <c r="D408" s="271"/>
      <c r="E408" s="271"/>
      <c r="F408" s="271"/>
      <c r="G408" s="271"/>
      <c r="H408" s="271"/>
    </row>
    <row r="409" spans="1:8" ht="15.75" customHeight="1">
      <c r="A409" s="2"/>
      <c r="B409" s="2"/>
      <c r="C409" s="4" t="s">
        <v>1556</v>
      </c>
      <c r="D409" s="4" t="s">
        <v>1581</v>
      </c>
      <c r="E409" s="4" t="s">
        <v>1707</v>
      </c>
      <c r="F409" s="4" t="s">
        <v>1924</v>
      </c>
      <c r="G409" s="4" t="s">
        <v>1996</v>
      </c>
      <c r="H409" s="5">
        <v>179.67</v>
      </c>
    </row>
    <row r="410" spans="1:8" ht="15.75" customHeight="1">
      <c r="A410" s="2"/>
      <c r="B410" s="271" t="s">
        <v>1301</v>
      </c>
      <c r="C410" s="271"/>
      <c r="D410" s="271"/>
      <c r="E410" s="271"/>
      <c r="F410" s="271"/>
      <c r="G410" s="271"/>
      <c r="H410" s="271"/>
    </row>
    <row r="411" spans="1:8" ht="15.75" customHeight="1">
      <c r="A411" s="2"/>
      <c r="B411" s="2"/>
      <c r="C411" s="4" t="s">
        <v>1556</v>
      </c>
      <c r="D411" s="4" t="s">
        <v>1581</v>
      </c>
      <c r="E411" s="4" t="s">
        <v>1708</v>
      </c>
      <c r="F411" s="4" t="s">
        <v>1951</v>
      </c>
      <c r="G411" s="4" t="s">
        <v>2001</v>
      </c>
      <c r="H411" s="5">
        <v>906.54</v>
      </c>
    </row>
    <row r="412" spans="1:8" ht="15.75" customHeight="1">
      <c r="A412" s="2"/>
      <c r="B412" s="271" t="s">
        <v>1302</v>
      </c>
      <c r="C412" s="271"/>
      <c r="D412" s="271"/>
      <c r="E412" s="271"/>
      <c r="F412" s="271"/>
      <c r="G412" s="271"/>
      <c r="H412" s="271"/>
    </row>
    <row r="413" spans="1:8" ht="15.75" customHeight="1">
      <c r="A413" s="2"/>
      <c r="B413" s="2"/>
      <c r="C413" s="4" t="s">
        <v>1556</v>
      </c>
      <c r="D413" s="4" t="s">
        <v>1581</v>
      </c>
      <c r="E413" s="4" t="s">
        <v>1709</v>
      </c>
      <c r="F413" s="4" t="s">
        <v>1936</v>
      </c>
      <c r="G413" s="4" t="s">
        <v>2002</v>
      </c>
      <c r="H413" s="5">
        <v>778.01</v>
      </c>
    </row>
    <row r="414" spans="1:8" ht="15.75" customHeight="1">
      <c r="A414" s="2"/>
      <c r="B414" s="271" t="s">
        <v>1303</v>
      </c>
      <c r="C414" s="271"/>
      <c r="D414" s="271"/>
      <c r="E414" s="271"/>
      <c r="F414" s="271"/>
      <c r="G414" s="271"/>
      <c r="H414" s="271"/>
    </row>
    <row r="415" spans="1:8" ht="15.75" customHeight="1">
      <c r="A415" s="2"/>
      <c r="B415" s="2"/>
      <c r="C415" s="4" t="s">
        <v>1556</v>
      </c>
      <c r="D415" s="4" t="s">
        <v>1581</v>
      </c>
      <c r="E415" s="4" t="s">
        <v>1710</v>
      </c>
      <c r="F415" s="4" t="s">
        <v>1952</v>
      </c>
      <c r="G415" s="4" t="s">
        <v>2003</v>
      </c>
      <c r="H415" s="5">
        <v>726.36</v>
      </c>
    </row>
    <row r="416" spans="1:8" ht="15.75" customHeight="1">
      <c r="A416" s="2"/>
      <c r="B416" s="271" t="s">
        <v>1304</v>
      </c>
      <c r="C416" s="271"/>
      <c r="D416" s="271"/>
      <c r="E416" s="271"/>
      <c r="F416" s="271"/>
      <c r="G416" s="271"/>
      <c r="H416" s="271"/>
    </row>
    <row r="417" spans="1:8" ht="15.75" customHeight="1">
      <c r="A417" s="2"/>
      <c r="B417" s="2"/>
      <c r="C417" s="4" t="s">
        <v>1556</v>
      </c>
      <c r="D417" s="4" t="s">
        <v>1581</v>
      </c>
      <c r="E417" s="4" t="s">
        <v>1626</v>
      </c>
      <c r="F417" s="4" t="s">
        <v>1950</v>
      </c>
      <c r="G417" s="4" t="s">
        <v>1997</v>
      </c>
      <c r="H417" s="5">
        <v>800.79</v>
      </c>
    </row>
    <row r="418" spans="1:8" ht="15.75" customHeight="1">
      <c r="A418" s="2"/>
      <c r="B418" s="271" t="s">
        <v>1305</v>
      </c>
      <c r="C418" s="271"/>
      <c r="D418" s="271"/>
      <c r="E418" s="271"/>
      <c r="F418" s="271"/>
      <c r="G418" s="271"/>
      <c r="H418" s="271"/>
    </row>
    <row r="419" spans="1:8" ht="15.75" customHeight="1">
      <c r="A419" s="2"/>
      <c r="B419" s="2"/>
      <c r="C419" s="4" t="s">
        <v>1556</v>
      </c>
      <c r="D419" s="4" t="s">
        <v>1592</v>
      </c>
      <c r="E419" s="4" t="s">
        <v>1711</v>
      </c>
      <c r="F419" s="4" t="s">
        <v>1902</v>
      </c>
      <c r="G419" s="4" t="s">
        <v>1997</v>
      </c>
      <c r="H419" s="5">
        <v>734.91</v>
      </c>
    </row>
    <row r="420" spans="1:8" ht="15.75" customHeight="1">
      <c r="A420" s="2"/>
      <c r="B420" s="271" t="s">
        <v>1306</v>
      </c>
      <c r="C420" s="271"/>
      <c r="D420" s="271"/>
      <c r="E420" s="271"/>
      <c r="F420" s="271"/>
      <c r="G420" s="271"/>
      <c r="H420" s="271"/>
    </row>
    <row r="421" spans="1:8" ht="15.75" customHeight="1">
      <c r="A421" s="2"/>
      <c r="B421" s="2"/>
      <c r="C421" s="4" t="s">
        <v>1556</v>
      </c>
      <c r="D421" s="4" t="s">
        <v>1592</v>
      </c>
      <c r="E421" s="4" t="s">
        <v>1712</v>
      </c>
      <c r="F421" s="4" t="s">
        <v>1944</v>
      </c>
      <c r="G421" s="4" t="s">
        <v>1995</v>
      </c>
      <c r="H421" s="5">
        <v>221.91</v>
      </c>
    </row>
    <row r="422" spans="1:8" ht="15.75" customHeight="1">
      <c r="A422" s="272" t="s">
        <v>1082</v>
      </c>
      <c r="B422" s="272"/>
      <c r="C422" s="272"/>
      <c r="D422" s="272"/>
      <c r="E422" s="272"/>
      <c r="F422" s="272"/>
      <c r="G422" s="272"/>
      <c r="H422" s="272"/>
    </row>
    <row r="423" spans="1:8" ht="15.75" customHeight="1">
      <c r="A423" s="2"/>
      <c r="B423" s="271" t="s">
        <v>1307</v>
      </c>
      <c r="C423" s="271"/>
      <c r="D423" s="271"/>
      <c r="E423" s="271"/>
      <c r="F423" s="271"/>
      <c r="G423" s="271"/>
      <c r="H423" s="271"/>
    </row>
    <row r="424" spans="1:8" ht="15.75" customHeight="1">
      <c r="A424" s="2"/>
      <c r="B424" s="2"/>
      <c r="C424" s="4" t="s">
        <v>1552</v>
      </c>
      <c r="D424" s="4" t="s">
        <v>1593</v>
      </c>
      <c r="E424" s="4" t="s">
        <v>1713</v>
      </c>
      <c r="F424" s="4" t="s">
        <v>1910</v>
      </c>
      <c r="G424" s="4" t="s">
        <v>1995</v>
      </c>
      <c r="H424" s="5">
        <v>75</v>
      </c>
    </row>
    <row r="425" spans="1:8" ht="15.75" customHeight="1">
      <c r="A425" s="2"/>
      <c r="B425" s="271" t="s">
        <v>1308</v>
      </c>
      <c r="C425" s="271"/>
      <c r="D425" s="271"/>
      <c r="E425" s="271"/>
      <c r="F425" s="271"/>
      <c r="G425" s="271"/>
      <c r="H425" s="271"/>
    </row>
    <row r="426" spans="1:8" ht="15.75" customHeight="1">
      <c r="A426" s="2"/>
      <c r="B426" s="2"/>
      <c r="C426" s="4" t="s">
        <v>1556</v>
      </c>
      <c r="D426" s="4" t="s">
        <v>1581</v>
      </c>
      <c r="E426" s="4" t="s">
        <v>1714</v>
      </c>
      <c r="F426" s="4" t="s">
        <v>1953</v>
      </c>
      <c r="G426" s="4" t="s">
        <v>1995</v>
      </c>
      <c r="H426" s="5">
        <v>500.82</v>
      </c>
    </row>
    <row r="427" spans="1:8" ht="15.75" customHeight="1">
      <c r="A427" s="272" t="s">
        <v>1083</v>
      </c>
      <c r="B427" s="272"/>
      <c r="C427" s="272"/>
      <c r="D427" s="272"/>
      <c r="E427" s="272"/>
      <c r="F427" s="272"/>
      <c r="G427" s="272"/>
      <c r="H427" s="272"/>
    </row>
    <row r="428" spans="1:8" ht="15.75" customHeight="1">
      <c r="A428" s="2"/>
      <c r="B428" s="271" t="s">
        <v>1309</v>
      </c>
      <c r="C428" s="271"/>
      <c r="D428" s="271"/>
      <c r="E428" s="271"/>
      <c r="F428" s="271"/>
      <c r="G428" s="271"/>
      <c r="H428" s="271"/>
    </row>
    <row r="429" spans="1:8" ht="15.75" customHeight="1">
      <c r="A429" s="2"/>
      <c r="B429" s="2"/>
      <c r="C429" s="4" t="s">
        <v>1562</v>
      </c>
      <c r="D429" s="4" t="s">
        <v>1594</v>
      </c>
      <c r="E429" s="4" t="s">
        <v>1715</v>
      </c>
      <c r="F429" s="4" t="s">
        <v>1906</v>
      </c>
      <c r="G429" s="4" t="s">
        <v>2001</v>
      </c>
      <c r="H429" s="5">
        <v>1065.47</v>
      </c>
    </row>
    <row r="430" spans="1:8" ht="15.75" customHeight="1">
      <c r="A430" s="2"/>
      <c r="B430" s="271" t="s">
        <v>1310</v>
      </c>
      <c r="C430" s="271"/>
      <c r="D430" s="271"/>
      <c r="E430" s="271"/>
      <c r="F430" s="271"/>
      <c r="G430" s="271"/>
      <c r="H430" s="271"/>
    </row>
    <row r="431" spans="1:8" ht="15.75" customHeight="1">
      <c r="A431" s="2"/>
      <c r="B431" s="2"/>
      <c r="C431" s="4" t="s">
        <v>1562</v>
      </c>
      <c r="D431" s="4" t="s">
        <v>1594</v>
      </c>
      <c r="E431" s="4" t="s">
        <v>1716</v>
      </c>
      <c r="F431" s="4" t="s">
        <v>1936</v>
      </c>
      <c r="G431" s="4" t="s">
        <v>2002</v>
      </c>
      <c r="H431" s="5">
        <v>200</v>
      </c>
    </row>
    <row r="432" spans="1:8" ht="15.75" customHeight="1">
      <c r="A432" s="2"/>
      <c r="B432" s="271" t="s">
        <v>1311</v>
      </c>
      <c r="C432" s="271"/>
      <c r="D432" s="271"/>
      <c r="E432" s="271"/>
      <c r="F432" s="271"/>
      <c r="G432" s="271"/>
      <c r="H432" s="271"/>
    </row>
    <row r="433" spans="1:8" ht="15.75" customHeight="1">
      <c r="A433" s="2"/>
      <c r="B433" s="2"/>
      <c r="C433" s="4" t="s">
        <v>1562</v>
      </c>
      <c r="D433" s="4" t="s">
        <v>1594</v>
      </c>
      <c r="E433" s="4" t="s">
        <v>1716</v>
      </c>
      <c r="F433" s="4" t="s">
        <v>1936</v>
      </c>
      <c r="G433" s="4" t="s">
        <v>2002</v>
      </c>
      <c r="H433" s="5">
        <v>200</v>
      </c>
    </row>
    <row r="434" spans="1:8" ht="15.75" customHeight="1">
      <c r="A434" s="2"/>
      <c r="B434" s="271" t="s">
        <v>1312</v>
      </c>
      <c r="C434" s="271"/>
      <c r="D434" s="271"/>
      <c r="E434" s="271"/>
      <c r="F434" s="271"/>
      <c r="G434" s="271"/>
      <c r="H434" s="271"/>
    </row>
    <row r="435" spans="1:8" ht="15.75" customHeight="1">
      <c r="A435" s="2"/>
      <c r="B435" s="2"/>
      <c r="C435" s="4" t="s">
        <v>1562</v>
      </c>
      <c r="D435" s="4" t="s">
        <v>1594</v>
      </c>
      <c r="E435" s="4" t="s">
        <v>1716</v>
      </c>
      <c r="F435" s="4" t="s">
        <v>1936</v>
      </c>
      <c r="G435" s="4" t="s">
        <v>2002</v>
      </c>
      <c r="H435" s="5">
        <v>200</v>
      </c>
    </row>
    <row r="436" spans="1:8" ht="15.75" customHeight="1">
      <c r="A436" s="2"/>
      <c r="B436" s="271" t="s">
        <v>1313</v>
      </c>
      <c r="C436" s="271"/>
      <c r="D436" s="271"/>
      <c r="E436" s="271"/>
      <c r="F436" s="271"/>
      <c r="G436" s="271"/>
      <c r="H436" s="271"/>
    </row>
    <row r="437" spans="1:8" ht="15.75" customHeight="1">
      <c r="A437" s="2"/>
      <c r="B437" s="2"/>
      <c r="C437" s="4" t="s">
        <v>1562</v>
      </c>
      <c r="D437" s="4" t="s">
        <v>1594</v>
      </c>
      <c r="E437" s="4" t="s">
        <v>1717</v>
      </c>
      <c r="F437" s="4" t="s">
        <v>1904</v>
      </c>
      <c r="G437" s="4" t="s">
        <v>1999</v>
      </c>
      <c r="H437" s="5">
        <v>1660.49</v>
      </c>
    </row>
    <row r="438" spans="1:8" ht="15.75" customHeight="1">
      <c r="A438" s="2"/>
      <c r="B438" s="271" t="s">
        <v>1314</v>
      </c>
      <c r="C438" s="271"/>
      <c r="D438" s="271"/>
      <c r="E438" s="271"/>
      <c r="F438" s="271"/>
      <c r="G438" s="271"/>
      <c r="H438" s="271"/>
    </row>
    <row r="439" spans="1:8" ht="15.75" customHeight="1">
      <c r="A439" s="2"/>
      <c r="B439" s="2"/>
      <c r="C439" s="4" t="s">
        <v>1562</v>
      </c>
      <c r="D439" s="4" t="s">
        <v>1589</v>
      </c>
      <c r="E439" s="4" t="s">
        <v>1718</v>
      </c>
      <c r="F439" s="4" t="s">
        <v>1938</v>
      </c>
      <c r="G439" s="4" t="s">
        <v>2006</v>
      </c>
      <c r="H439" s="5">
        <v>2324.53</v>
      </c>
    </row>
    <row r="440" spans="1:8" ht="15.75" customHeight="1">
      <c r="A440" s="2"/>
      <c r="B440" s="271" t="s">
        <v>1315</v>
      </c>
      <c r="C440" s="271"/>
      <c r="D440" s="271"/>
      <c r="E440" s="271"/>
      <c r="F440" s="271"/>
      <c r="G440" s="271"/>
      <c r="H440" s="271"/>
    </row>
    <row r="441" spans="1:8" ht="15.75" customHeight="1">
      <c r="A441" s="2"/>
      <c r="B441" s="2"/>
      <c r="C441" s="4" t="s">
        <v>1562</v>
      </c>
      <c r="D441" s="4" t="s">
        <v>1594</v>
      </c>
      <c r="E441" s="4" t="s">
        <v>1719</v>
      </c>
      <c r="F441" s="4" t="s">
        <v>1954</v>
      </c>
      <c r="G441" s="4" t="s">
        <v>1996</v>
      </c>
      <c r="H441" s="5">
        <v>222.67</v>
      </c>
    </row>
    <row r="442" spans="1:8" ht="15.75" customHeight="1">
      <c r="A442" s="2"/>
      <c r="B442" s="271" t="s">
        <v>1316</v>
      </c>
      <c r="C442" s="271"/>
      <c r="D442" s="271"/>
      <c r="E442" s="271"/>
      <c r="F442" s="271"/>
      <c r="G442" s="271"/>
      <c r="H442" s="271"/>
    </row>
    <row r="443" spans="1:8" ht="15.75" customHeight="1">
      <c r="A443" s="2"/>
      <c r="B443" s="2"/>
      <c r="C443" s="4" t="s">
        <v>1562</v>
      </c>
      <c r="D443" s="4" t="s">
        <v>1594</v>
      </c>
      <c r="E443" s="4" t="s">
        <v>1720</v>
      </c>
      <c r="F443" s="4" t="s">
        <v>1901</v>
      </c>
      <c r="G443" s="4" t="s">
        <v>1996</v>
      </c>
      <c r="H443" s="5">
        <v>1484.15</v>
      </c>
    </row>
    <row r="444" spans="1:8" ht="15.75" customHeight="1">
      <c r="A444" s="2"/>
      <c r="B444" s="271" t="s">
        <v>1317</v>
      </c>
      <c r="C444" s="271"/>
      <c r="D444" s="271"/>
      <c r="E444" s="271"/>
      <c r="F444" s="271"/>
      <c r="G444" s="271"/>
      <c r="H444" s="271"/>
    </row>
    <row r="445" spans="1:8" ht="15.75" customHeight="1">
      <c r="A445" s="2"/>
      <c r="B445" s="2"/>
      <c r="C445" s="4" t="s">
        <v>1562</v>
      </c>
      <c r="D445" s="4" t="s">
        <v>1594</v>
      </c>
      <c r="E445" s="4" t="s">
        <v>1721</v>
      </c>
      <c r="F445" s="4" t="s">
        <v>1955</v>
      </c>
      <c r="G445" s="4" t="s">
        <v>2006</v>
      </c>
      <c r="H445" s="5">
        <v>6418.37</v>
      </c>
    </row>
    <row r="446" spans="1:8" ht="15.75" customHeight="1">
      <c r="A446" s="2"/>
      <c r="B446" s="271" t="s">
        <v>1318</v>
      </c>
      <c r="C446" s="271"/>
      <c r="D446" s="271"/>
      <c r="E446" s="271"/>
      <c r="F446" s="271"/>
      <c r="G446" s="271"/>
      <c r="H446" s="271"/>
    </row>
    <row r="447" spans="1:8" ht="15.75" customHeight="1">
      <c r="A447" s="2"/>
      <c r="B447" s="2"/>
      <c r="C447" s="4" t="s">
        <v>1562</v>
      </c>
      <c r="D447" s="4" t="s">
        <v>1594</v>
      </c>
      <c r="E447" s="4" t="s">
        <v>1722</v>
      </c>
      <c r="F447" s="4" t="s">
        <v>1921</v>
      </c>
      <c r="G447" s="4" t="s">
        <v>2001</v>
      </c>
      <c r="H447" s="5">
        <v>1635.59</v>
      </c>
    </row>
    <row r="448" spans="1:8" ht="15.75" customHeight="1">
      <c r="A448" s="2"/>
      <c r="B448" s="271" t="s">
        <v>1319</v>
      </c>
      <c r="C448" s="271"/>
      <c r="D448" s="271"/>
      <c r="E448" s="271"/>
      <c r="F448" s="271"/>
      <c r="G448" s="271"/>
      <c r="H448" s="271"/>
    </row>
    <row r="449" spans="1:8" ht="15.75" customHeight="1">
      <c r="A449" s="2"/>
      <c r="B449" s="2"/>
      <c r="C449" s="4" t="s">
        <v>1562</v>
      </c>
      <c r="D449" s="4" t="s">
        <v>1594</v>
      </c>
      <c r="E449" s="4" t="s">
        <v>1719</v>
      </c>
      <c r="F449" s="4" t="s">
        <v>1954</v>
      </c>
      <c r="G449" s="4" t="s">
        <v>2000</v>
      </c>
      <c r="H449" s="5">
        <v>644.67</v>
      </c>
    </row>
    <row r="450" spans="1:8" ht="15.75" customHeight="1">
      <c r="A450" s="2"/>
      <c r="B450" s="271" t="s">
        <v>1320</v>
      </c>
      <c r="C450" s="271"/>
      <c r="D450" s="271"/>
      <c r="E450" s="271"/>
      <c r="F450" s="271"/>
      <c r="G450" s="271"/>
      <c r="H450" s="271"/>
    </row>
    <row r="451" spans="1:8" ht="15.75" customHeight="1">
      <c r="A451" s="2"/>
      <c r="B451" s="2"/>
      <c r="C451" s="4" t="s">
        <v>1562</v>
      </c>
      <c r="D451" s="4" t="s">
        <v>1594</v>
      </c>
      <c r="E451" s="4" t="s">
        <v>1723</v>
      </c>
      <c r="F451" s="4" t="s">
        <v>1908</v>
      </c>
      <c r="G451" s="4" t="s">
        <v>2003</v>
      </c>
      <c r="H451" s="5">
        <v>1447.54</v>
      </c>
    </row>
    <row r="452" spans="1:8" ht="15.75" customHeight="1">
      <c r="A452" s="2"/>
      <c r="B452" s="271" t="s">
        <v>1321</v>
      </c>
      <c r="C452" s="271"/>
      <c r="D452" s="271"/>
      <c r="E452" s="271"/>
      <c r="F452" s="271"/>
      <c r="G452" s="271"/>
      <c r="H452" s="271"/>
    </row>
    <row r="453" spans="1:8" ht="15.75" customHeight="1">
      <c r="A453" s="2"/>
      <c r="B453" s="2"/>
      <c r="C453" s="4" t="s">
        <v>1562</v>
      </c>
      <c r="D453" s="4" t="s">
        <v>1594</v>
      </c>
      <c r="E453" s="4" t="s">
        <v>1724</v>
      </c>
      <c r="F453" s="4" t="s">
        <v>1956</v>
      </c>
      <c r="G453" s="4" t="s">
        <v>2004</v>
      </c>
      <c r="H453" s="5">
        <v>720.49</v>
      </c>
    </row>
    <row r="454" spans="1:8" ht="15.75" customHeight="1">
      <c r="A454" s="2"/>
      <c r="B454" s="271" t="s">
        <v>1322</v>
      </c>
      <c r="C454" s="271"/>
      <c r="D454" s="271"/>
      <c r="E454" s="271"/>
      <c r="F454" s="271"/>
      <c r="G454" s="271"/>
      <c r="H454" s="271"/>
    </row>
    <row r="455" spans="1:8" ht="15.75" customHeight="1">
      <c r="A455" s="2"/>
      <c r="B455" s="2"/>
      <c r="C455" s="4" t="s">
        <v>1562</v>
      </c>
      <c r="D455" s="4" t="s">
        <v>1594</v>
      </c>
      <c r="E455" s="4" t="s">
        <v>1725</v>
      </c>
      <c r="F455" s="4" t="s">
        <v>1932</v>
      </c>
      <c r="G455" s="4" t="s">
        <v>1999</v>
      </c>
      <c r="H455" s="5">
        <v>1065.47</v>
      </c>
    </row>
    <row r="456" spans="1:8" ht="15.75" customHeight="1">
      <c r="A456" s="2"/>
      <c r="B456" s="271" t="s">
        <v>1323</v>
      </c>
      <c r="C456" s="271"/>
      <c r="D456" s="271"/>
      <c r="E456" s="271"/>
      <c r="F456" s="271"/>
      <c r="G456" s="271"/>
      <c r="H456" s="271"/>
    </row>
    <row r="457" spans="1:8" ht="15.75" customHeight="1">
      <c r="A457" s="2"/>
      <c r="B457" s="2"/>
      <c r="C457" s="4" t="s">
        <v>1562</v>
      </c>
      <c r="D457" s="4" t="s">
        <v>1594</v>
      </c>
      <c r="E457" s="4" t="s">
        <v>1726</v>
      </c>
      <c r="F457" s="4" t="s">
        <v>1952</v>
      </c>
      <c r="G457" s="4" t="s">
        <v>2003</v>
      </c>
      <c r="H457" s="5">
        <v>6484.05</v>
      </c>
    </row>
    <row r="458" spans="1:8" ht="15.75" customHeight="1">
      <c r="A458" s="2"/>
      <c r="B458" s="271" t="s">
        <v>1324</v>
      </c>
      <c r="C458" s="271"/>
      <c r="D458" s="271"/>
      <c r="E458" s="271"/>
      <c r="F458" s="271"/>
      <c r="G458" s="271"/>
      <c r="H458" s="271"/>
    </row>
    <row r="459" spans="1:8" ht="15.75" customHeight="1">
      <c r="A459" s="2"/>
      <c r="B459" s="2"/>
      <c r="C459" s="4" t="s">
        <v>1562</v>
      </c>
      <c r="D459" s="4" t="s">
        <v>1589</v>
      </c>
      <c r="E459" s="4" t="s">
        <v>1727</v>
      </c>
      <c r="F459" s="4" t="s">
        <v>1957</v>
      </c>
      <c r="G459" s="4" t="s">
        <v>2004</v>
      </c>
      <c r="H459" s="5">
        <v>668.41</v>
      </c>
    </row>
    <row r="460" spans="1:8" ht="15.75" customHeight="1">
      <c r="A460" s="2"/>
      <c r="B460" s="271" t="s">
        <v>1325</v>
      </c>
      <c r="C460" s="271"/>
      <c r="D460" s="271"/>
      <c r="E460" s="271"/>
      <c r="F460" s="271"/>
      <c r="G460" s="271"/>
      <c r="H460" s="271"/>
    </row>
    <row r="461" spans="1:8" ht="15.75" customHeight="1">
      <c r="A461" s="2"/>
      <c r="B461" s="2"/>
      <c r="C461" s="4" t="s">
        <v>1562</v>
      </c>
      <c r="D461" s="4" t="s">
        <v>1594</v>
      </c>
      <c r="E461" s="4" t="s">
        <v>1728</v>
      </c>
      <c r="F461" s="4" t="s">
        <v>1909</v>
      </c>
      <c r="G461" s="4" t="s">
        <v>2004</v>
      </c>
      <c r="H461" s="5">
        <v>1106.18</v>
      </c>
    </row>
    <row r="462" spans="1:8" ht="15.75" customHeight="1">
      <c r="A462" s="2"/>
      <c r="B462" s="271" t="s">
        <v>1326</v>
      </c>
      <c r="C462" s="271"/>
      <c r="D462" s="271"/>
      <c r="E462" s="271"/>
      <c r="F462" s="271"/>
      <c r="G462" s="271"/>
      <c r="H462" s="271"/>
    </row>
    <row r="463" spans="1:8" ht="15.75" customHeight="1">
      <c r="A463" s="2"/>
      <c r="B463" s="2"/>
      <c r="C463" s="4" t="s">
        <v>1562</v>
      </c>
      <c r="D463" s="4" t="s">
        <v>1594</v>
      </c>
      <c r="E463" s="4" t="s">
        <v>1729</v>
      </c>
      <c r="F463" s="4" t="s">
        <v>1958</v>
      </c>
      <c r="G463" s="4" t="s">
        <v>2005</v>
      </c>
      <c r="H463" s="5">
        <v>1562.88</v>
      </c>
    </row>
    <row r="464" spans="1:8" ht="15.75" customHeight="1">
      <c r="A464" s="2"/>
      <c r="B464" s="271" t="s">
        <v>1327</v>
      </c>
      <c r="C464" s="271"/>
      <c r="D464" s="271"/>
      <c r="E464" s="271"/>
      <c r="F464" s="271"/>
      <c r="G464" s="271"/>
      <c r="H464" s="271"/>
    </row>
    <row r="465" spans="1:8" ht="15.75" customHeight="1">
      <c r="A465" s="2"/>
      <c r="B465" s="2"/>
      <c r="C465" s="4" t="s">
        <v>1562</v>
      </c>
      <c r="D465" s="4" t="s">
        <v>1594</v>
      </c>
      <c r="E465" s="4" t="s">
        <v>1716</v>
      </c>
      <c r="F465" s="4" t="s">
        <v>1936</v>
      </c>
      <c r="G465" s="4" t="s">
        <v>2002</v>
      </c>
      <c r="H465" s="5">
        <v>200</v>
      </c>
    </row>
    <row r="466" spans="1:8" ht="15.75" customHeight="1">
      <c r="A466" s="2"/>
      <c r="B466" s="271" t="s">
        <v>1328</v>
      </c>
      <c r="C466" s="271"/>
      <c r="D466" s="271"/>
      <c r="E466" s="271"/>
      <c r="F466" s="271"/>
      <c r="G466" s="271"/>
      <c r="H466" s="271"/>
    </row>
    <row r="467" spans="1:8" ht="15.75" customHeight="1">
      <c r="A467" s="2"/>
      <c r="B467" s="2"/>
      <c r="C467" s="4" t="s">
        <v>1562</v>
      </c>
      <c r="D467" s="4" t="s">
        <v>1594</v>
      </c>
      <c r="E467" s="4" t="s">
        <v>1716</v>
      </c>
      <c r="F467" s="4" t="s">
        <v>1936</v>
      </c>
      <c r="G467" s="4" t="s">
        <v>2002</v>
      </c>
      <c r="H467" s="5">
        <v>200</v>
      </c>
    </row>
    <row r="468" spans="1:8" ht="15.75" customHeight="1">
      <c r="A468" s="2"/>
      <c r="B468" s="271" t="s">
        <v>1329</v>
      </c>
      <c r="C468" s="271"/>
      <c r="D468" s="271"/>
      <c r="E468" s="271"/>
      <c r="F468" s="271"/>
      <c r="G468" s="271"/>
      <c r="H468" s="271"/>
    </row>
    <row r="469" spans="1:8" ht="15.75" customHeight="1">
      <c r="A469" s="2"/>
      <c r="B469" s="2"/>
      <c r="C469" s="4" t="s">
        <v>1562</v>
      </c>
      <c r="D469" s="4" t="s">
        <v>1594</v>
      </c>
      <c r="E469" s="4" t="s">
        <v>1716</v>
      </c>
      <c r="F469" s="4" t="s">
        <v>1936</v>
      </c>
      <c r="G469" s="4" t="s">
        <v>2002</v>
      </c>
      <c r="H469" s="5">
        <v>200</v>
      </c>
    </row>
    <row r="470" spans="1:8" ht="15.75" customHeight="1">
      <c r="A470" s="2"/>
      <c r="B470" s="271" t="s">
        <v>1330</v>
      </c>
      <c r="C470" s="271"/>
      <c r="D470" s="271"/>
      <c r="E470" s="271"/>
      <c r="F470" s="271"/>
      <c r="G470" s="271"/>
      <c r="H470" s="271"/>
    </row>
    <row r="471" spans="1:8" ht="15.75" customHeight="1">
      <c r="A471" s="2"/>
      <c r="B471" s="2"/>
      <c r="C471" s="4" t="s">
        <v>1562</v>
      </c>
      <c r="D471" s="4" t="s">
        <v>1594</v>
      </c>
      <c r="E471" s="4" t="s">
        <v>1716</v>
      </c>
      <c r="F471" s="4" t="s">
        <v>1936</v>
      </c>
      <c r="G471" s="4" t="s">
        <v>2002</v>
      </c>
      <c r="H471" s="5">
        <v>200</v>
      </c>
    </row>
    <row r="472" spans="1:8" ht="15.75" customHeight="1">
      <c r="A472" s="2"/>
      <c r="B472" s="271" t="s">
        <v>1331</v>
      </c>
      <c r="C472" s="271"/>
      <c r="D472" s="271"/>
      <c r="E472" s="271"/>
      <c r="F472" s="271"/>
      <c r="G472" s="271"/>
      <c r="H472" s="271"/>
    </row>
    <row r="473" spans="1:8" ht="15.75" customHeight="1">
      <c r="A473" s="2"/>
      <c r="B473" s="2"/>
      <c r="C473" s="4" t="s">
        <v>1562</v>
      </c>
      <c r="D473" s="4" t="s">
        <v>1594</v>
      </c>
      <c r="E473" s="4" t="s">
        <v>1717</v>
      </c>
      <c r="F473" s="4" t="s">
        <v>1904</v>
      </c>
      <c r="G473" s="4" t="s">
        <v>1999</v>
      </c>
      <c r="H473" s="5">
        <v>160.76</v>
      </c>
    </row>
    <row r="474" spans="1:8" ht="15.75" customHeight="1">
      <c r="A474" s="272" t="s">
        <v>1084</v>
      </c>
      <c r="B474" s="272"/>
      <c r="C474" s="272"/>
      <c r="D474" s="272"/>
      <c r="E474" s="272"/>
      <c r="F474" s="272"/>
      <c r="G474" s="272"/>
      <c r="H474" s="272"/>
    </row>
    <row r="475" spans="1:8" ht="15.75" customHeight="1">
      <c r="A475" s="2"/>
      <c r="B475" s="271" t="s">
        <v>1332</v>
      </c>
      <c r="C475" s="271"/>
      <c r="D475" s="271"/>
      <c r="E475" s="271"/>
      <c r="F475" s="271"/>
      <c r="G475" s="271"/>
      <c r="H475" s="271"/>
    </row>
    <row r="476" spans="1:8" ht="15.75" customHeight="1">
      <c r="A476" s="2"/>
      <c r="B476" s="2"/>
      <c r="C476" s="4" t="s">
        <v>1556</v>
      </c>
      <c r="D476" s="4" t="s">
        <v>1581</v>
      </c>
      <c r="E476" s="4" t="s">
        <v>1730</v>
      </c>
      <c r="F476" s="4" t="s">
        <v>1917</v>
      </c>
      <c r="G476" s="4" t="s">
        <v>2004</v>
      </c>
      <c r="H476" s="5">
        <v>75</v>
      </c>
    </row>
    <row r="477" spans="1:8" ht="15.75" customHeight="1">
      <c r="A477" s="272" t="s">
        <v>1085</v>
      </c>
      <c r="B477" s="272"/>
      <c r="C477" s="272"/>
      <c r="D477" s="272"/>
      <c r="E477" s="272"/>
      <c r="F477" s="272"/>
      <c r="G477" s="272"/>
      <c r="H477" s="272"/>
    </row>
    <row r="478" spans="1:8" ht="15.75" customHeight="1">
      <c r="A478" s="2"/>
      <c r="B478" s="271" t="s">
        <v>1333</v>
      </c>
      <c r="C478" s="271"/>
      <c r="D478" s="271"/>
      <c r="E478" s="271"/>
      <c r="F478" s="271"/>
      <c r="G478" s="271"/>
      <c r="H478" s="271"/>
    </row>
    <row r="479" spans="1:8" ht="15.75" customHeight="1">
      <c r="A479" s="2"/>
      <c r="B479" s="2"/>
      <c r="C479" s="4" t="s">
        <v>1564</v>
      </c>
      <c r="D479" s="4" t="s">
        <v>1595</v>
      </c>
      <c r="E479" s="4" t="s">
        <v>1731</v>
      </c>
      <c r="F479" s="4" t="s">
        <v>1904</v>
      </c>
      <c r="G479" s="4" t="s">
        <v>2006</v>
      </c>
      <c r="H479" s="5">
        <v>269.7</v>
      </c>
    </row>
    <row r="480" spans="1:8" ht="15.75" customHeight="1">
      <c r="A480" s="2"/>
      <c r="B480" s="271" t="s">
        <v>1334</v>
      </c>
      <c r="C480" s="271"/>
      <c r="D480" s="271"/>
      <c r="E480" s="271"/>
      <c r="F480" s="271"/>
      <c r="G480" s="271"/>
      <c r="H480" s="271"/>
    </row>
    <row r="481" spans="1:8" ht="15.75" customHeight="1">
      <c r="A481" s="2"/>
      <c r="B481" s="2"/>
      <c r="C481" s="4" t="s">
        <v>1564</v>
      </c>
      <c r="D481" s="4" t="s">
        <v>1595</v>
      </c>
      <c r="E481" s="4" t="s">
        <v>1732</v>
      </c>
      <c r="F481" s="4" t="s">
        <v>1959</v>
      </c>
      <c r="G481" s="4" t="s">
        <v>2000</v>
      </c>
      <c r="H481" s="5">
        <v>40</v>
      </c>
    </row>
    <row r="482" spans="1:8" ht="15.75" customHeight="1">
      <c r="A482" s="2"/>
      <c r="B482" s="271" t="s">
        <v>1335</v>
      </c>
      <c r="C482" s="271"/>
      <c r="D482" s="271"/>
      <c r="E482" s="271"/>
      <c r="F482" s="271"/>
      <c r="G482" s="271"/>
      <c r="H482" s="271"/>
    </row>
    <row r="483" spans="1:8" ht="15.75" customHeight="1">
      <c r="A483" s="2"/>
      <c r="B483" s="2"/>
      <c r="C483" s="4" t="s">
        <v>1564</v>
      </c>
      <c r="D483" s="4" t="s">
        <v>1595</v>
      </c>
      <c r="E483" s="4" t="s">
        <v>1733</v>
      </c>
      <c r="F483" s="4" t="s">
        <v>1901</v>
      </c>
      <c r="G483" s="4" t="s">
        <v>2001</v>
      </c>
      <c r="H483" s="5">
        <v>134.85</v>
      </c>
    </row>
    <row r="484" spans="1:8" ht="15.75" customHeight="1">
      <c r="A484" s="2"/>
      <c r="B484" s="271" t="s">
        <v>1336</v>
      </c>
      <c r="C484" s="271"/>
      <c r="D484" s="271"/>
      <c r="E484" s="271"/>
      <c r="F484" s="271"/>
      <c r="G484" s="271"/>
      <c r="H484" s="271"/>
    </row>
    <row r="485" spans="1:8" ht="15.75" customHeight="1">
      <c r="A485" s="2"/>
      <c r="B485" s="2"/>
      <c r="C485" s="4" t="s">
        <v>1564</v>
      </c>
      <c r="D485" s="4" t="s">
        <v>1595</v>
      </c>
      <c r="E485" s="4" t="s">
        <v>1734</v>
      </c>
      <c r="F485" s="4" t="s">
        <v>1917</v>
      </c>
      <c r="G485" s="4" t="s">
        <v>1997</v>
      </c>
      <c r="H485" s="5">
        <v>134.85</v>
      </c>
    </row>
    <row r="486" spans="1:8" ht="15.75" customHeight="1">
      <c r="A486" s="271" t="s">
        <v>1086</v>
      </c>
      <c r="B486" s="271"/>
      <c r="C486" s="271"/>
      <c r="D486" s="271"/>
      <c r="E486" s="271"/>
      <c r="F486" s="271"/>
      <c r="G486" s="271"/>
      <c r="H486" s="271"/>
    </row>
    <row r="487" spans="1:8" ht="15.75" customHeight="1">
      <c r="A487" s="2"/>
      <c r="B487" s="271" t="s">
        <v>1337</v>
      </c>
      <c r="C487" s="271"/>
      <c r="D487" s="271"/>
      <c r="E487" s="271"/>
      <c r="F487" s="271"/>
      <c r="G487" s="271"/>
      <c r="H487" s="271"/>
    </row>
    <row r="488" spans="1:8" ht="15.75" customHeight="1">
      <c r="A488" s="2"/>
      <c r="B488" s="2"/>
      <c r="C488" s="4" t="s">
        <v>1565</v>
      </c>
      <c r="D488" s="4" t="s">
        <v>1596</v>
      </c>
      <c r="E488" s="4" t="s">
        <v>1626</v>
      </c>
      <c r="F488" s="4" t="s">
        <v>1960</v>
      </c>
      <c r="G488" s="4" t="s">
        <v>2003</v>
      </c>
      <c r="H488" s="5">
        <v>1728.06</v>
      </c>
    </row>
    <row r="489" spans="1:8" ht="15.75" customHeight="1">
      <c r="A489" s="271" t="s">
        <v>1087</v>
      </c>
      <c r="B489" s="271"/>
      <c r="C489" s="271"/>
      <c r="D489" s="271"/>
      <c r="E489" s="271"/>
      <c r="F489" s="271"/>
      <c r="G489" s="271"/>
      <c r="H489" s="271"/>
    </row>
    <row r="490" spans="1:8" ht="15.75" customHeight="1">
      <c r="A490" s="2"/>
      <c r="B490" s="271" t="s">
        <v>1338</v>
      </c>
      <c r="C490" s="271"/>
      <c r="D490" s="271"/>
      <c r="E490" s="271"/>
      <c r="F490" s="271"/>
      <c r="G490" s="271"/>
      <c r="H490" s="271"/>
    </row>
    <row r="491" spans="1:8" ht="15.75" customHeight="1">
      <c r="A491" s="2"/>
      <c r="B491" s="2"/>
      <c r="C491" s="4" t="s">
        <v>1566</v>
      </c>
      <c r="D491" s="4" t="s">
        <v>1581</v>
      </c>
      <c r="E491" s="4" t="s">
        <v>1735</v>
      </c>
      <c r="F491" s="4" t="s">
        <v>1961</v>
      </c>
      <c r="G491" s="4" t="s">
        <v>1995</v>
      </c>
      <c r="H491" s="5">
        <v>188.13</v>
      </c>
    </row>
    <row r="492" spans="1:8" ht="15.75" customHeight="1">
      <c r="A492" s="271" t="s">
        <v>1088</v>
      </c>
      <c r="B492" s="271"/>
      <c r="C492" s="271"/>
      <c r="D492" s="271"/>
      <c r="E492" s="271"/>
      <c r="F492" s="271"/>
      <c r="G492" s="271"/>
      <c r="H492" s="271"/>
    </row>
    <row r="493" spans="1:8" ht="15.75" customHeight="1">
      <c r="A493" s="2"/>
      <c r="B493" s="271" t="s">
        <v>1339</v>
      </c>
      <c r="C493" s="271"/>
      <c r="D493" s="271"/>
      <c r="E493" s="271"/>
      <c r="F493" s="271"/>
      <c r="G493" s="271"/>
      <c r="H493" s="271"/>
    </row>
    <row r="494" spans="1:8" ht="15.75" customHeight="1">
      <c r="A494" s="2"/>
      <c r="B494" s="2"/>
      <c r="C494" s="4" t="s">
        <v>1552</v>
      </c>
      <c r="D494" s="4" t="s">
        <v>1576</v>
      </c>
      <c r="E494" s="4" t="s">
        <v>1736</v>
      </c>
      <c r="F494" s="4" t="s">
        <v>1906</v>
      </c>
      <c r="G494" s="4" t="s">
        <v>2001</v>
      </c>
      <c r="H494" s="5">
        <v>300</v>
      </c>
    </row>
    <row r="495" spans="1:8" ht="15.75" customHeight="1">
      <c r="A495" s="271" t="s">
        <v>1089</v>
      </c>
      <c r="B495" s="271"/>
      <c r="C495" s="271"/>
      <c r="D495" s="271"/>
      <c r="E495" s="271"/>
      <c r="F495" s="271"/>
      <c r="G495" s="271"/>
      <c r="H495" s="271"/>
    </row>
    <row r="496" spans="1:8" ht="15.75" customHeight="1">
      <c r="A496" s="2"/>
      <c r="B496" s="271" t="s">
        <v>1340</v>
      </c>
      <c r="C496" s="271"/>
      <c r="D496" s="271"/>
      <c r="E496" s="271"/>
      <c r="F496" s="271"/>
      <c r="G496" s="271"/>
      <c r="H496" s="271"/>
    </row>
    <row r="497" spans="1:8" ht="15.75" customHeight="1">
      <c r="A497" s="2"/>
      <c r="B497" s="2"/>
      <c r="C497" s="4" t="s">
        <v>1552</v>
      </c>
      <c r="D497" s="4" t="s">
        <v>1576</v>
      </c>
      <c r="E497" s="4" t="s">
        <v>1737</v>
      </c>
      <c r="F497" s="4" t="s">
        <v>1962</v>
      </c>
      <c r="G497" s="4" t="s">
        <v>2000</v>
      </c>
      <c r="H497" s="5">
        <v>70.98</v>
      </c>
    </row>
    <row r="498" spans="1:8" ht="15.75" customHeight="1">
      <c r="A498" s="271" t="s">
        <v>1090</v>
      </c>
      <c r="B498" s="271"/>
      <c r="C498" s="271"/>
      <c r="D498" s="271"/>
      <c r="E498" s="271"/>
      <c r="F498" s="271"/>
      <c r="G498" s="271"/>
      <c r="H498" s="271"/>
    </row>
    <row r="499" spans="1:8" ht="15.75" customHeight="1">
      <c r="A499" s="2"/>
      <c r="B499" s="271" t="s">
        <v>1341</v>
      </c>
      <c r="C499" s="271"/>
      <c r="D499" s="271"/>
      <c r="E499" s="271"/>
      <c r="F499" s="271"/>
      <c r="G499" s="271"/>
      <c r="H499" s="271"/>
    </row>
    <row r="500" spans="1:8" ht="15.75" customHeight="1">
      <c r="A500" s="2"/>
      <c r="B500" s="2"/>
      <c r="C500" s="4" t="s">
        <v>1564</v>
      </c>
      <c r="D500" s="4" t="s">
        <v>1597</v>
      </c>
      <c r="E500" s="4" t="s">
        <v>1738</v>
      </c>
      <c r="F500" s="4" t="s">
        <v>1948</v>
      </c>
      <c r="G500" s="4" t="s">
        <v>2000</v>
      </c>
      <c r="H500" s="5">
        <v>157.65</v>
      </c>
    </row>
    <row r="501" spans="1:8" ht="15.75" customHeight="1">
      <c r="A501" s="2"/>
      <c r="B501" s="271" t="s">
        <v>1342</v>
      </c>
      <c r="C501" s="271"/>
      <c r="D501" s="271"/>
      <c r="E501" s="271"/>
      <c r="F501" s="271"/>
      <c r="G501" s="271"/>
      <c r="H501" s="271"/>
    </row>
    <row r="502" spans="1:8" ht="15.75" customHeight="1">
      <c r="A502" s="2"/>
      <c r="B502" s="2"/>
      <c r="C502" s="4" t="s">
        <v>1564</v>
      </c>
      <c r="D502" s="4" t="s">
        <v>1597</v>
      </c>
      <c r="E502" s="4" t="s">
        <v>1739</v>
      </c>
      <c r="F502" s="4" t="s">
        <v>1925</v>
      </c>
      <c r="G502" s="4" t="s">
        <v>2001</v>
      </c>
      <c r="H502" s="5">
        <v>151.14</v>
      </c>
    </row>
    <row r="503" spans="1:8" ht="15.75" customHeight="1">
      <c r="A503" s="2"/>
      <c r="B503" s="271" t="s">
        <v>1343</v>
      </c>
      <c r="C503" s="271"/>
      <c r="D503" s="271"/>
      <c r="E503" s="271"/>
      <c r="F503" s="271"/>
      <c r="G503" s="271"/>
      <c r="H503" s="271"/>
    </row>
    <row r="504" spans="1:8" ht="15.75" customHeight="1">
      <c r="A504" s="2"/>
      <c r="B504" s="2"/>
      <c r="C504" s="4" t="s">
        <v>1564</v>
      </c>
      <c r="D504" s="4" t="s">
        <v>1597</v>
      </c>
      <c r="E504" s="4" t="s">
        <v>1740</v>
      </c>
      <c r="F504" s="4" t="s">
        <v>1927</v>
      </c>
      <c r="G504" s="4" t="s">
        <v>2003</v>
      </c>
      <c r="H504" s="5">
        <v>151.14</v>
      </c>
    </row>
    <row r="505" spans="1:8" ht="15.75" customHeight="1">
      <c r="A505" s="2"/>
      <c r="B505" s="271" t="s">
        <v>1344</v>
      </c>
      <c r="C505" s="271"/>
      <c r="D505" s="271"/>
      <c r="E505" s="271"/>
      <c r="F505" s="271"/>
      <c r="G505" s="271"/>
      <c r="H505" s="271"/>
    </row>
    <row r="506" spans="1:8" ht="15.75" customHeight="1">
      <c r="A506" s="2"/>
      <c r="B506" s="2"/>
      <c r="C506" s="4" t="s">
        <v>1564</v>
      </c>
      <c r="D506" s="4" t="s">
        <v>1597</v>
      </c>
      <c r="E506" s="4" t="s">
        <v>1741</v>
      </c>
      <c r="F506" s="4" t="s">
        <v>1902</v>
      </c>
      <c r="G506" s="4" t="s">
        <v>1997</v>
      </c>
      <c r="H506" s="5">
        <v>152.46</v>
      </c>
    </row>
    <row r="507" spans="1:8" ht="15.75" customHeight="1">
      <c r="A507" s="2"/>
      <c r="B507" s="271" t="s">
        <v>1345</v>
      </c>
      <c r="C507" s="271"/>
      <c r="D507" s="271"/>
      <c r="E507" s="271"/>
      <c r="F507" s="271"/>
      <c r="G507" s="271"/>
      <c r="H507" s="271"/>
    </row>
    <row r="508" spans="1:8" ht="15.75" customHeight="1">
      <c r="A508" s="2"/>
      <c r="B508" s="2"/>
      <c r="C508" s="4" t="s">
        <v>1564</v>
      </c>
      <c r="D508" s="4" t="s">
        <v>1597</v>
      </c>
      <c r="E508" s="4" t="s">
        <v>1742</v>
      </c>
      <c r="F508" s="4" t="s">
        <v>1963</v>
      </c>
      <c r="G508" s="4" t="s">
        <v>2005</v>
      </c>
      <c r="H508" s="5">
        <v>152.46</v>
      </c>
    </row>
    <row r="509" spans="1:8" ht="15.75" customHeight="1">
      <c r="A509" s="271" t="s">
        <v>1091</v>
      </c>
      <c r="B509" s="271"/>
      <c r="C509" s="271"/>
      <c r="D509" s="271"/>
      <c r="E509" s="271"/>
      <c r="F509" s="271"/>
      <c r="G509" s="271"/>
      <c r="H509" s="271"/>
    </row>
    <row r="510" spans="1:8" ht="15.75" customHeight="1">
      <c r="A510" s="2"/>
      <c r="B510" s="271" t="s">
        <v>1346</v>
      </c>
      <c r="C510" s="271"/>
      <c r="D510" s="271"/>
      <c r="E510" s="271"/>
      <c r="F510" s="271"/>
      <c r="G510" s="271"/>
      <c r="H510" s="271"/>
    </row>
    <row r="511" spans="1:8" ht="15.75" customHeight="1">
      <c r="A511" s="2"/>
      <c r="B511" s="2"/>
      <c r="C511" s="4" t="s">
        <v>1561</v>
      </c>
      <c r="D511" s="4" t="s">
        <v>1598</v>
      </c>
      <c r="E511" s="4" t="s">
        <v>1743</v>
      </c>
      <c r="F511" s="4" t="s">
        <v>1964</v>
      </c>
      <c r="G511" s="4" t="s">
        <v>2004</v>
      </c>
      <c r="H511" s="5">
        <v>57.95</v>
      </c>
    </row>
    <row r="512" spans="1:8" ht="15.75" customHeight="1">
      <c r="A512" s="2"/>
      <c r="B512" s="271" t="s">
        <v>1347</v>
      </c>
      <c r="C512" s="271"/>
      <c r="D512" s="271"/>
      <c r="E512" s="271"/>
      <c r="F512" s="271"/>
      <c r="G512" s="271"/>
      <c r="H512" s="271"/>
    </row>
    <row r="513" spans="1:8" ht="15.75" customHeight="1">
      <c r="A513" s="2"/>
      <c r="B513" s="2"/>
      <c r="C513" s="4" t="s">
        <v>1561</v>
      </c>
      <c r="D513" s="4" t="s">
        <v>1598</v>
      </c>
      <c r="E513" s="4" t="s">
        <v>1744</v>
      </c>
      <c r="F513" s="4" t="s">
        <v>1904</v>
      </c>
      <c r="G513" s="4" t="s">
        <v>2006</v>
      </c>
      <c r="H513" s="5">
        <v>77.95</v>
      </c>
    </row>
    <row r="514" spans="1:8" ht="15.75" customHeight="1">
      <c r="A514" s="2"/>
      <c r="B514" s="271" t="s">
        <v>1348</v>
      </c>
      <c r="C514" s="271"/>
      <c r="D514" s="271"/>
      <c r="E514" s="271"/>
      <c r="F514" s="271"/>
      <c r="G514" s="271"/>
      <c r="H514" s="271"/>
    </row>
    <row r="515" spans="1:8" ht="15.75" customHeight="1">
      <c r="A515" s="2"/>
      <c r="B515" s="2"/>
      <c r="C515" s="4" t="s">
        <v>1561</v>
      </c>
      <c r="D515" s="4" t="s">
        <v>1598</v>
      </c>
      <c r="E515" s="4" t="s">
        <v>1745</v>
      </c>
      <c r="F515" s="4" t="s">
        <v>1939</v>
      </c>
      <c r="G515" s="4" t="s">
        <v>2000</v>
      </c>
      <c r="H515" s="5">
        <v>97.95</v>
      </c>
    </row>
    <row r="516" spans="1:8" ht="15.75" customHeight="1">
      <c r="A516" s="2"/>
      <c r="B516" s="271" t="s">
        <v>1349</v>
      </c>
      <c r="C516" s="271"/>
      <c r="D516" s="271"/>
      <c r="E516" s="271"/>
      <c r="F516" s="271"/>
      <c r="G516" s="271"/>
      <c r="H516" s="271"/>
    </row>
    <row r="517" spans="1:8" ht="15.75" customHeight="1">
      <c r="A517" s="2"/>
      <c r="B517" s="2"/>
      <c r="C517" s="4" t="s">
        <v>1561</v>
      </c>
      <c r="D517" s="4" t="s">
        <v>1598</v>
      </c>
      <c r="E517" s="4" t="s">
        <v>1746</v>
      </c>
      <c r="F517" s="4" t="s">
        <v>1940</v>
      </c>
      <c r="G517" s="4" t="s">
        <v>1996</v>
      </c>
      <c r="H517" s="5">
        <v>37.95</v>
      </c>
    </row>
    <row r="518" spans="1:8" ht="15.75" customHeight="1">
      <c r="A518" s="2"/>
      <c r="B518" s="271" t="s">
        <v>1350</v>
      </c>
      <c r="C518" s="271"/>
      <c r="D518" s="271"/>
      <c r="E518" s="271"/>
      <c r="F518" s="271"/>
      <c r="G518" s="271"/>
      <c r="H518" s="271"/>
    </row>
    <row r="519" spans="1:8" ht="15.75" customHeight="1">
      <c r="A519" s="2"/>
      <c r="B519" s="2"/>
      <c r="C519" s="4" t="s">
        <v>1561</v>
      </c>
      <c r="D519" s="4" t="s">
        <v>1598</v>
      </c>
      <c r="E519" s="4" t="s">
        <v>1747</v>
      </c>
      <c r="F519" s="4" t="s">
        <v>1927</v>
      </c>
      <c r="G519" s="4" t="s">
        <v>2003</v>
      </c>
      <c r="H519" s="5">
        <v>57.95</v>
      </c>
    </row>
    <row r="520" spans="1:8" ht="15.75" customHeight="1">
      <c r="A520" s="2"/>
      <c r="B520" s="271" t="s">
        <v>1351</v>
      </c>
      <c r="C520" s="271"/>
      <c r="D520" s="271"/>
      <c r="E520" s="271"/>
      <c r="F520" s="271"/>
      <c r="G520" s="271"/>
      <c r="H520" s="271"/>
    </row>
    <row r="521" spans="1:8" ht="15.75" customHeight="1">
      <c r="A521" s="2"/>
      <c r="B521" s="2"/>
      <c r="C521" s="4" t="s">
        <v>1561</v>
      </c>
      <c r="D521" s="4" t="s">
        <v>1598</v>
      </c>
      <c r="E521" s="4" t="s">
        <v>1748</v>
      </c>
      <c r="F521" s="4" t="s">
        <v>1918</v>
      </c>
      <c r="G521" s="4" t="s">
        <v>1997</v>
      </c>
      <c r="H521" s="5">
        <v>57.95</v>
      </c>
    </row>
    <row r="522" spans="1:8" ht="15.75" customHeight="1">
      <c r="A522" s="2"/>
      <c r="B522" s="271" t="s">
        <v>1352</v>
      </c>
      <c r="C522" s="271"/>
      <c r="D522" s="271"/>
      <c r="E522" s="271"/>
      <c r="F522" s="271"/>
      <c r="G522" s="271"/>
      <c r="H522" s="271"/>
    </row>
    <row r="523" spans="1:8" ht="15.75" customHeight="1">
      <c r="A523" s="2"/>
      <c r="B523" s="2"/>
      <c r="C523" s="4" t="s">
        <v>1561</v>
      </c>
      <c r="D523" s="4" t="s">
        <v>1598</v>
      </c>
      <c r="E523" s="4" t="s">
        <v>1749</v>
      </c>
      <c r="F523" s="4" t="s">
        <v>1953</v>
      </c>
      <c r="G523" s="4" t="s">
        <v>2005</v>
      </c>
      <c r="H523" s="5">
        <v>57.95</v>
      </c>
    </row>
    <row r="524" spans="1:8" ht="15.75" customHeight="1">
      <c r="A524" s="2"/>
      <c r="B524" s="271" t="s">
        <v>1353</v>
      </c>
      <c r="C524" s="271"/>
      <c r="D524" s="271"/>
      <c r="E524" s="271"/>
      <c r="F524" s="271"/>
      <c r="G524" s="271"/>
      <c r="H524" s="271"/>
    </row>
    <row r="525" spans="1:8" ht="15.75" customHeight="1">
      <c r="A525" s="2"/>
      <c r="B525" s="2"/>
      <c r="C525" s="4" t="s">
        <v>1561</v>
      </c>
      <c r="D525" s="4" t="s">
        <v>1598</v>
      </c>
      <c r="E525" s="4" t="s">
        <v>1750</v>
      </c>
      <c r="F525" s="4" t="s">
        <v>1913</v>
      </c>
      <c r="G525" s="4" t="s">
        <v>2005</v>
      </c>
      <c r="H525" s="5">
        <v>57.95</v>
      </c>
    </row>
    <row r="526" spans="1:8" ht="15.75" customHeight="1">
      <c r="A526" s="2"/>
      <c r="B526" s="271" t="s">
        <v>1354</v>
      </c>
      <c r="C526" s="271"/>
      <c r="D526" s="271"/>
      <c r="E526" s="271"/>
      <c r="F526" s="271"/>
      <c r="G526" s="271"/>
      <c r="H526" s="271"/>
    </row>
    <row r="527" spans="1:8" ht="15.75" customHeight="1">
      <c r="A527" s="2"/>
      <c r="B527" s="2"/>
      <c r="C527" s="4" t="s">
        <v>1561</v>
      </c>
      <c r="D527" s="4" t="s">
        <v>1598</v>
      </c>
      <c r="E527" s="4" t="s">
        <v>1624</v>
      </c>
      <c r="F527" s="4"/>
      <c r="G527" s="4" t="s">
        <v>2000</v>
      </c>
      <c r="H527" s="5">
        <v>0</v>
      </c>
    </row>
    <row r="528" spans="1:8" ht="15.75" customHeight="1">
      <c r="A528" s="2"/>
      <c r="B528" s="271" t="s">
        <v>1355</v>
      </c>
      <c r="C528" s="271"/>
      <c r="D528" s="271"/>
      <c r="E528" s="271"/>
      <c r="F528" s="271"/>
      <c r="G528" s="271"/>
      <c r="H528" s="271"/>
    </row>
    <row r="529" spans="1:8" ht="15.75" customHeight="1">
      <c r="A529" s="2"/>
      <c r="B529" s="2"/>
      <c r="C529" s="4" t="s">
        <v>1561</v>
      </c>
      <c r="D529" s="4" t="s">
        <v>1598</v>
      </c>
      <c r="E529" s="4" t="s">
        <v>1751</v>
      </c>
      <c r="F529" s="4" t="s">
        <v>1965</v>
      </c>
      <c r="G529" s="4" t="s">
        <v>1999</v>
      </c>
      <c r="H529" s="5">
        <v>115.9</v>
      </c>
    </row>
    <row r="530" spans="1:8" ht="15.75" customHeight="1">
      <c r="A530" s="271" t="s">
        <v>1092</v>
      </c>
      <c r="B530" s="271"/>
      <c r="C530" s="271"/>
      <c r="D530" s="271"/>
      <c r="E530" s="271"/>
      <c r="F530" s="271"/>
      <c r="G530" s="271"/>
      <c r="H530" s="271"/>
    </row>
    <row r="531" spans="1:8" ht="15.75" customHeight="1">
      <c r="A531" s="2"/>
      <c r="B531" s="271" t="s">
        <v>1356</v>
      </c>
      <c r="C531" s="271"/>
      <c r="D531" s="271"/>
      <c r="E531" s="271"/>
      <c r="F531" s="271"/>
      <c r="G531" s="271"/>
      <c r="H531" s="271"/>
    </row>
    <row r="532" spans="1:8" ht="15.75" customHeight="1">
      <c r="A532" s="2"/>
      <c r="B532" s="2"/>
      <c r="C532" s="4" t="s">
        <v>1561</v>
      </c>
      <c r="D532" s="4" t="s">
        <v>1599</v>
      </c>
      <c r="E532" s="4" t="s">
        <v>1752</v>
      </c>
      <c r="F532" s="4" t="s">
        <v>1966</v>
      </c>
      <c r="G532" s="4" t="s">
        <v>1997</v>
      </c>
      <c r="H532" s="5">
        <v>802.14</v>
      </c>
    </row>
    <row r="533" spans="1:8" ht="15.75" customHeight="1">
      <c r="A533" s="2"/>
      <c r="B533" s="2"/>
      <c r="C533" s="4" t="s">
        <v>1567</v>
      </c>
      <c r="D533" s="4" t="s">
        <v>1600</v>
      </c>
      <c r="E533" s="4" t="s">
        <v>1752</v>
      </c>
      <c r="F533" s="4" t="s">
        <v>1966</v>
      </c>
      <c r="G533" s="4" t="s">
        <v>1997</v>
      </c>
      <c r="H533" s="5">
        <v>391.85</v>
      </c>
    </row>
    <row r="534" spans="1:8" ht="15.75" customHeight="1">
      <c r="A534" s="2"/>
      <c r="B534" s="2"/>
      <c r="C534" s="4" t="s">
        <v>1568</v>
      </c>
      <c r="D534" s="4" t="s">
        <v>1601</v>
      </c>
      <c r="E534" s="4" t="s">
        <v>1752</v>
      </c>
      <c r="F534" s="4" t="s">
        <v>1966</v>
      </c>
      <c r="G534" s="4" t="s">
        <v>1997</v>
      </c>
      <c r="H534" s="5">
        <v>1624.84</v>
      </c>
    </row>
    <row r="535" spans="1:8" ht="15.75" customHeight="1">
      <c r="A535" s="2"/>
      <c r="B535" s="271" t="s">
        <v>1357</v>
      </c>
      <c r="C535" s="271"/>
      <c r="D535" s="271"/>
      <c r="E535" s="271"/>
      <c r="F535" s="271"/>
      <c r="G535" s="271"/>
      <c r="H535" s="271"/>
    </row>
    <row r="536" spans="1:8" ht="15.75" customHeight="1">
      <c r="A536" s="2"/>
      <c r="B536" s="2"/>
      <c r="C536" s="4" t="s">
        <v>1561</v>
      </c>
      <c r="D536" s="4" t="s">
        <v>1599</v>
      </c>
      <c r="E536" s="4" t="s">
        <v>1753</v>
      </c>
      <c r="F536" s="4" t="s">
        <v>1919</v>
      </c>
      <c r="G536" s="4" t="s">
        <v>1995</v>
      </c>
      <c r="H536" s="5">
        <v>802.14</v>
      </c>
    </row>
    <row r="537" spans="1:8" ht="15.75" customHeight="1">
      <c r="A537" s="2"/>
      <c r="B537" s="2"/>
      <c r="C537" s="4" t="s">
        <v>1567</v>
      </c>
      <c r="D537" s="4" t="s">
        <v>1600</v>
      </c>
      <c r="E537" s="4" t="s">
        <v>1753</v>
      </c>
      <c r="F537" s="4" t="s">
        <v>1919</v>
      </c>
      <c r="G537" s="4" t="s">
        <v>1995</v>
      </c>
      <c r="H537" s="5">
        <v>391.85</v>
      </c>
    </row>
    <row r="538" spans="1:8" ht="15.75" customHeight="1">
      <c r="A538" s="2"/>
      <c r="B538" s="2"/>
      <c r="C538" s="4" t="s">
        <v>1568</v>
      </c>
      <c r="D538" s="4" t="s">
        <v>1601</v>
      </c>
      <c r="E538" s="4" t="s">
        <v>1753</v>
      </c>
      <c r="F538" s="4" t="s">
        <v>1919</v>
      </c>
      <c r="G538" s="4" t="s">
        <v>1995</v>
      </c>
      <c r="H538" s="5">
        <v>1624.84</v>
      </c>
    </row>
    <row r="539" spans="1:8" ht="15.75" customHeight="1">
      <c r="A539" s="2"/>
      <c r="B539" s="271" t="s">
        <v>1358</v>
      </c>
      <c r="C539" s="271"/>
      <c r="D539" s="271"/>
      <c r="E539" s="271"/>
      <c r="F539" s="271"/>
      <c r="G539" s="271"/>
      <c r="H539" s="271"/>
    </row>
    <row r="540" spans="1:8" ht="15.75" customHeight="1">
      <c r="A540" s="2"/>
      <c r="B540" s="2"/>
      <c r="C540" s="4" t="s">
        <v>1561</v>
      </c>
      <c r="D540" s="4" t="s">
        <v>1599</v>
      </c>
      <c r="E540" s="4" t="s">
        <v>1754</v>
      </c>
      <c r="F540" s="4" t="s">
        <v>1967</v>
      </c>
      <c r="G540" s="4" t="s">
        <v>2005</v>
      </c>
      <c r="H540" s="5">
        <v>802.14</v>
      </c>
    </row>
    <row r="541" spans="1:8" ht="15.75" customHeight="1">
      <c r="A541" s="2"/>
      <c r="B541" s="2"/>
      <c r="C541" s="4" t="s">
        <v>1567</v>
      </c>
      <c r="D541" s="4" t="s">
        <v>1600</v>
      </c>
      <c r="E541" s="4" t="s">
        <v>1754</v>
      </c>
      <c r="F541" s="4" t="s">
        <v>1967</v>
      </c>
      <c r="G541" s="4" t="s">
        <v>2005</v>
      </c>
      <c r="H541" s="5">
        <v>391.85</v>
      </c>
    </row>
    <row r="542" spans="1:8" ht="15.75" customHeight="1">
      <c r="A542" s="2"/>
      <c r="B542" s="2"/>
      <c r="C542" s="4" t="s">
        <v>1568</v>
      </c>
      <c r="D542" s="4" t="s">
        <v>1601</v>
      </c>
      <c r="E542" s="4" t="s">
        <v>1754</v>
      </c>
      <c r="F542" s="4" t="s">
        <v>1967</v>
      </c>
      <c r="G542" s="4" t="s">
        <v>2005</v>
      </c>
      <c r="H542" s="5">
        <v>1624.84</v>
      </c>
    </row>
    <row r="543" spans="1:8" ht="15.75" customHeight="1">
      <c r="A543" s="2"/>
      <c r="B543" s="271" t="s">
        <v>1359</v>
      </c>
      <c r="C543" s="271"/>
      <c r="D543" s="271"/>
      <c r="E543" s="271"/>
      <c r="F543" s="271"/>
      <c r="G543" s="271"/>
      <c r="H543" s="271"/>
    </row>
    <row r="544" spans="1:8" ht="15.75" customHeight="1">
      <c r="A544" s="2"/>
      <c r="B544" s="2"/>
      <c r="C544" s="4" t="s">
        <v>1567</v>
      </c>
      <c r="D544" s="4" t="s">
        <v>1602</v>
      </c>
      <c r="E544" s="4" t="s">
        <v>1755</v>
      </c>
      <c r="F544" s="4" t="s">
        <v>1968</v>
      </c>
      <c r="G544" s="4" t="s">
        <v>1998</v>
      </c>
      <c r="H544" s="5">
        <v>391.85</v>
      </c>
    </row>
    <row r="545" spans="1:8" ht="15.75" customHeight="1">
      <c r="A545" s="2"/>
      <c r="B545" s="2"/>
      <c r="C545" s="4" t="s">
        <v>1568</v>
      </c>
      <c r="D545" s="4" t="s">
        <v>1601</v>
      </c>
      <c r="E545" s="4" t="s">
        <v>1755</v>
      </c>
      <c r="F545" s="4" t="s">
        <v>1968</v>
      </c>
      <c r="G545" s="4" t="s">
        <v>1998</v>
      </c>
      <c r="H545" s="5">
        <v>1624.84</v>
      </c>
    </row>
    <row r="546" spans="1:8" ht="15.75" customHeight="1">
      <c r="A546" s="2"/>
      <c r="B546" s="2"/>
      <c r="C546" s="4" t="s">
        <v>1568</v>
      </c>
      <c r="D546" s="4" t="s">
        <v>1599</v>
      </c>
      <c r="E546" s="4" t="s">
        <v>1755</v>
      </c>
      <c r="F546" s="4" t="s">
        <v>1968</v>
      </c>
      <c r="G546" s="4" t="s">
        <v>1998</v>
      </c>
      <c r="H546" s="5">
        <v>802.14</v>
      </c>
    </row>
    <row r="547" spans="1:8" ht="15.75" customHeight="1">
      <c r="A547" s="2"/>
      <c r="B547" s="271" t="s">
        <v>1360</v>
      </c>
      <c r="C547" s="271"/>
      <c r="D547" s="271"/>
      <c r="E547" s="271"/>
      <c r="F547" s="271"/>
      <c r="G547" s="271"/>
      <c r="H547" s="271"/>
    </row>
    <row r="548" spans="1:8" ht="15.75" customHeight="1">
      <c r="A548" s="2"/>
      <c r="B548" s="2"/>
      <c r="C548" s="4" t="s">
        <v>1561</v>
      </c>
      <c r="D548" s="4" t="s">
        <v>1599</v>
      </c>
      <c r="E548" s="4" t="s">
        <v>1756</v>
      </c>
      <c r="F548" s="4" t="s">
        <v>1969</v>
      </c>
      <c r="G548" s="4" t="s">
        <v>1999</v>
      </c>
      <c r="H548" s="5">
        <v>802.14</v>
      </c>
    </row>
    <row r="549" spans="1:8" ht="15.75" customHeight="1">
      <c r="A549" s="2"/>
      <c r="B549" s="2"/>
      <c r="C549" s="4" t="s">
        <v>1567</v>
      </c>
      <c r="D549" s="4" t="s">
        <v>1602</v>
      </c>
      <c r="E549" s="4" t="s">
        <v>1756</v>
      </c>
      <c r="F549" s="4" t="s">
        <v>1969</v>
      </c>
      <c r="G549" s="4" t="s">
        <v>1999</v>
      </c>
      <c r="H549" s="5">
        <v>391.85</v>
      </c>
    </row>
    <row r="550" spans="1:8" ht="15.75" customHeight="1">
      <c r="A550" s="2"/>
      <c r="B550" s="2"/>
      <c r="C550" s="4" t="s">
        <v>1568</v>
      </c>
      <c r="D550" s="4" t="s">
        <v>1601</v>
      </c>
      <c r="E550" s="4" t="s">
        <v>1756</v>
      </c>
      <c r="F550" s="4" t="s">
        <v>1969</v>
      </c>
      <c r="G550" s="4" t="s">
        <v>1999</v>
      </c>
      <c r="H550" s="5">
        <v>1624.84</v>
      </c>
    </row>
    <row r="551" spans="1:8" ht="15.75" customHeight="1">
      <c r="A551" s="2"/>
      <c r="B551" s="271" t="s">
        <v>1361</v>
      </c>
      <c r="C551" s="271"/>
      <c r="D551" s="271"/>
      <c r="E551" s="271"/>
      <c r="F551" s="271"/>
      <c r="G551" s="271"/>
      <c r="H551" s="271"/>
    </row>
    <row r="552" spans="1:8" ht="15.75" customHeight="1">
      <c r="A552" s="2"/>
      <c r="B552" s="2"/>
      <c r="C552" s="4" t="s">
        <v>1561</v>
      </c>
      <c r="D552" s="4" t="s">
        <v>1599</v>
      </c>
      <c r="E552" s="4" t="s">
        <v>1757</v>
      </c>
      <c r="F552" s="4" t="s">
        <v>1970</v>
      </c>
      <c r="G552" s="4" t="s">
        <v>2006</v>
      </c>
      <c r="H552" s="5">
        <v>802.14</v>
      </c>
    </row>
    <row r="553" spans="1:8" ht="15.75" customHeight="1">
      <c r="A553" s="2"/>
      <c r="B553" s="2"/>
      <c r="C553" s="4" t="s">
        <v>1567</v>
      </c>
      <c r="D553" s="4" t="s">
        <v>1602</v>
      </c>
      <c r="E553" s="4" t="s">
        <v>1757</v>
      </c>
      <c r="F553" s="4" t="s">
        <v>1970</v>
      </c>
      <c r="G553" s="4" t="s">
        <v>2006</v>
      </c>
      <c r="H553" s="5">
        <v>391.85</v>
      </c>
    </row>
    <row r="554" spans="1:8" ht="15.75" customHeight="1">
      <c r="A554" s="2"/>
      <c r="B554" s="2"/>
      <c r="C554" s="4" t="s">
        <v>1568</v>
      </c>
      <c r="D554" s="4" t="s">
        <v>1601</v>
      </c>
      <c r="E554" s="4" t="s">
        <v>1757</v>
      </c>
      <c r="F554" s="4" t="s">
        <v>1970</v>
      </c>
      <c r="G554" s="4" t="s">
        <v>2006</v>
      </c>
      <c r="H554" s="5">
        <v>1624.84</v>
      </c>
    </row>
    <row r="555" spans="1:8" ht="15.75" customHeight="1">
      <c r="A555" s="2"/>
      <c r="B555" s="271" t="s">
        <v>1362</v>
      </c>
      <c r="C555" s="271"/>
      <c r="D555" s="271"/>
      <c r="E555" s="271"/>
      <c r="F555" s="271"/>
      <c r="G555" s="271"/>
      <c r="H555" s="271"/>
    </row>
    <row r="556" spans="1:8" ht="15.75" customHeight="1">
      <c r="A556" s="2"/>
      <c r="B556" s="2"/>
      <c r="C556" s="4" t="s">
        <v>1561</v>
      </c>
      <c r="D556" s="4" t="s">
        <v>1599</v>
      </c>
      <c r="E556" s="4" t="s">
        <v>1758</v>
      </c>
      <c r="F556" s="4" t="s">
        <v>1971</v>
      </c>
      <c r="G556" s="4" t="s">
        <v>2000</v>
      </c>
      <c r="H556" s="5">
        <v>802.14</v>
      </c>
    </row>
    <row r="557" spans="1:8" ht="15.75" customHeight="1">
      <c r="A557" s="2"/>
      <c r="B557" s="2"/>
      <c r="C557" s="4" t="s">
        <v>1567</v>
      </c>
      <c r="D557" s="4" t="s">
        <v>1602</v>
      </c>
      <c r="E557" s="4" t="s">
        <v>1758</v>
      </c>
      <c r="F557" s="4" t="s">
        <v>1971</v>
      </c>
      <c r="G557" s="4" t="s">
        <v>2000</v>
      </c>
      <c r="H557" s="5">
        <v>391.85</v>
      </c>
    </row>
    <row r="558" spans="1:8" ht="15.75" customHeight="1">
      <c r="A558" s="2"/>
      <c r="B558" s="2"/>
      <c r="C558" s="4" t="s">
        <v>1568</v>
      </c>
      <c r="D558" s="4" t="s">
        <v>1601</v>
      </c>
      <c r="E558" s="4" t="s">
        <v>1758</v>
      </c>
      <c r="F558" s="4" t="s">
        <v>1971</v>
      </c>
      <c r="G558" s="4" t="s">
        <v>2000</v>
      </c>
      <c r="H558" s="5">
        <v>1624.84</v>
      </c>
    </row>
    <row r="559" spans="1:8" ht="15.75" customHeight="1">
      <c r="A559" s="2"/>
      <c r="B559" s="271" t="s">
        <v>1363</v>
      </c>
      <c r="C559" s="271"/>
      <c r="D559" s="271"/>
      <c r="E559" s="271"/>
      <c r="F559" s="271"/>
      <c r="G559" s="271"/>
      <c r="H559" s="271"/>
    </row>
    <row r="560" spans="1:8" ht="15.75" customHeight="1">
      <c r="A560" s="2"/>
      <c r="B560" s="2"/>
      <c r="C560" s="4" t="s">
        <v>1561</v>
      </c>
      <c r="D560" s="4" t="s">
        <v>1599</v>
      </c>
      <c r="E560" s="4" t="s">
        <v>1759</v>
      </c>
      <c r="F560" s="4" t="s">
        <v>1972</v>
      </c>
      <c r="G560" s="4" t="s">
        <v>1996</v>
      </c>
      <c r="H560" s="5">
        <v>802.14</v>
      </c>
    </row>
    <row r="561" spans="1:8" ht="15.75" customHeight="1">
      <c r="A561" s="2"/>
      <c r="B561" s="2"/>
      <c r="C561" s="4" t="s">
        <v>1567</v>
      </c>
      <c r="D561" s="4" t="s">
        <v>1602</v>
      </c>
      <c r="E561" s="4" t="s">
        <v>1759</v>
      </c>
      <c r="F561" s="4" t="s">
        <v>1972</v>
      </c>
      <c r="G561" s="4" t="s">
        <v>1996</v>
      </c>
      <c r="H561" s="5">
        <v>391.85</v>
      </c>
    </row>
    <row r="562" spans="1:8" ht="15.75" customHeight="1">
      <c r="A562" s="2"/>
      <c r="B562" s="2"/>
      <c r="C562" s="4" t="s">
        <v>1568</v>
      </c>
      <c r="D562" s="4" t="s">
        <v>1601</v>
      </c>
      <c r="E562" s="4" t="s">
        <v>1759</v>
      </c>
      <c r="F562" s="4" t="s">
        <v>1972</v>
      </c>
      <c r="G562" s="4" t="s">
        <v>1996</v>
      </c>
      <c r="H562" s="5">
        <v>1624.84</v>
      </c>
    </row>
    <row r="563" spans="1:8" ht="15.75" customHeight="1">
      <c r="A563" s="2"/>
      <c r="B563" s="271" t="s">
        <v>1364</v>
      </c>
      <c r="C563" s="271"/>
      <c r="D563" s="271"/>
      <c r="E563" s="271"/>
      <c r="F563" s="271"/>
      <c r="G563" s="271"/>
      <c r="H563" s="271"/>
    </row>
    <row r="564" spans="1:8" ht="15.75" customHeight="1">
      <c r="A564" s="2"/>
      <c r="B564" s="2"/>
      <c r="C564" s="4" t="s">
        <v>1561</v>
      </c>
      <c r="D564" s="4" t="s">
        <v>1599</v>
      </c>
      <c r="E564" s="4" t="s">
        <v>1760</v>
      </c>
      <c r="F564" s="4" t="s">
        <v>1901</v>
      </c>
      <c r="G564" s="4" t="s">
        <v>2001</v>
      </c>
      <c r="H564" s="5">
        <v>802.14</v>
      </c>
    </row>
    <row r="565" spans="1:8" ht="15.75" customHeight="1">
      <c r="A565" s="2"/>
      <c r="B565" s="2"/>
      <c r="C565" s="4" t="s">
        <v>1567</v>
      </c>
      <c r="D565" s="4" t="s">
        <v>1602</v>
      </c>
      <c r="E565" s="4" t="s">
        <v>1760</v>
      </c>
      <c r="F565" s="4" t="s">
        <v>1901</v>
      </c>
      <c r="G565" s="4" t="s">
        <v>2001</v>
      </c>
      <c r="H565" s="5">
        <v>391.85</v>
      </c>
    </row>
    <row r="566" spans="1:8" ht="15.75" customHeight="1">
      <c r="A566" s="2"/>
      <c r="B566" s="2"/>
      <c r="C566" s="4" t="s">
        <v>1568</v>
      </c>
      <c r="D566" s="4" t="s">
        <v>1601</v>
      </c>
      <c r="E566" s="4" t="s">
        <v>1760</v>
      </c>
      <c r="F566" s="4" t="s">
        <v>1901</v>
      </c>
      <c r="G566" s="4" t="s">
        <v>2001</v>
      </c>
      <c r="H566" s="5">
        <v>1624.84</v>
      </c>
    </row>
    <row r="567" spans="1:8" ht="15.75" customHeight="1">
      <c r="A567" s="2"/>
      <c r="B567" s="271" t="s">
        <v>1365</v>
      </c>
      <c r="C567" s="271"/>
      <c r="D567" s="271"/>
      <c r="E567" s="271"/>
      <c r="F567" s="271"/>
      <c r="G567" s="271"/>
      <c r="H567" s="271"/>
    </row>
    <row r="568" spans="1:8" ht="15.75" customHeight="1">
      <c r="A568" s="2"/>
      <c r="B568" s="2"/>
      <c r="C568" s="4" t="s">
        <v>1561</v>
      </c>
      <c r="D568" s="4" t="s">
        <v>1599</v>
      </c>
      <c r="E568" s="4" t="s">
        <v>1761</v>
      </c>
      <c r="F568" s="4" t="s">
        <v>1973</v>
      </c>
      <c r="G568" s="4" t="s">
        <v>2002</v>
      </c>
      <c r="H568" s="5">
        <v>802.14</v>
      </c>
    </row>
    <row r="569" spans="1:8" ht="15.75" customHeight="1">
      <c r="A569" s="2"/>
      <c r="B569" s="2"/>
      <c r="C569" s="4" t="s">
        <v>1567</v>
      </c>
      <c r="D569" s="4" t="s">
        <v>1602</v>
      </c>
      <c r="E569" s="4" t="s">
        <v>1761</v>
      </c>
      <c r="F569" s="4" t="s">
        <v>1973</v>
      </c>
      <c r="G569" s="4" t="s">
        <v>2002</v>
      </c>
      <c r="H569" s="5">
        <v>391.85</v>
      </c>
    </row>
    <row r="570" spans="1:8" ht="15.75" customHeight="1">
      <c r="A570" s="2"/>
      <c r="B570" s="2"/>
      <c r="C570" s="4" t="s">
        <v>1568</v>
      </c>
      <c r="D570" s="4" t="s">
        <v>1601</v>
      </c>
      <c r="E570" s="4" t="s">
        <v>1761</v>
      </c>
      <c r="F570" s="4" t="s">
        <v>1973</v>
      </c>
      <c r="G570" s="4" t="s">
        <v>2002</v>
      </c>
      <c r="H570" s="5">
        <v>1624.84</v>
      </c>
    </row>
    <row r="571" spans="1:8" ht="15.75" customHeight="1">
      <c r="A571" s="2"/>
      <c r="B571" s="271" t="s">
        <v>1366</v>
      </c>
      <c r="C571" s="271"/>
      <c r="D571" s="271"/>
      <c r="E571" s="271"/>
      <c r="F571" s="271"/>
      <c r="G571" s="271"/>
      <c r="H571" s="271"/>
    </row>
    <row r="572" spans="1:8" ht="15.75" customHeight="1">
      <c r="A572" s="2"/>
      <c r="B572" s="2"/>
      <c r="C572" s="4" t="s">
        <v>1561</v>
      </c>
      <c r="D572" s="4" t="s">
        <v>1599</v>
      </c>
      <c r="E572" s="4" t="s">
        <v>1762</v>
      </c>
      <c r="F572" s="4" t="s">
        <v>1960</v>
      </c>
      <c r="G572" s="4" t="s">
        <v>2003</v>
      </c>
      <c r="H572" s="5">
        <v>802.14</v>
      </c>
    </row>
    <row r="573" spans="1:8" ht="15.75" customHeight="1">
      <c r="A573" s="2"/>
      <c r="B573" s="2"/>
      <c r="C573" s="4" t="s">
        <v>1567</v>
      </c>
      <c r="D573" s="4" t="s">
        <v>1600</v>
      </c>
      <c r="E573" s="4" t="s">
        <v>1762</v>
      </c>
      <c r="F573" s="4" t="s">
        <v>1960</v>
      </c>
      <c r="G573" s="4" t="s">
        <v>2003</v>
      </c>
      <c r="H573" s="5">
        <v>391.85</v>
      </c>
    </row>
    <row r="574" spans="1:8" ht="15.75" customHeight="1">
      <c r="A574" s="2"/>
      <c r="B574" s="2"/>
      <c r="C574" s="4" t="s">
        <v>1568</v>
      </c>
      <c r="D574" s="4" t="s">
        <v>1601</v>
      </c>
      <c r="E574" s="4" t="s">
        <v>1762</v>
      </c>
      <c r="F574" s="4" t="s">
        <v>1960</v>
      </c>
      <c r="G574" s="4" t="s">
        <v>2003</v>
      </c>
      <c r="H574" s="5">
        <v>1624.84</v>
      </c>
    </row>
    <row r="575" spans="1:8" ht="15.75" customHeight="1">
      <c r="A575" s="2"/>
      <c r="B575" s="271" t="s">
        <v>1367</v>
      </c>
      <c r="C575" s="271"/>
      <c r="D575" s="271"/>
      <c r="E575" s="271"/>
      <c r="F575" s="271"/>
      <c r="G575" s="271"/>
      <c r="H575" s="271"/>
    </row>
    <row r="576" spans="1:8" ht="15.75" customHeight="1">
      <c r="A576" s="2"/>
      <c r="B576" s="2"/>
      <c r="C576" s="4" t="s">
        <v>1561</v>
      </c>
      <c r="D576" s="4" t="s">
        <v>1599</v>
      </c>
      <c r="E576" s="4" t="s">
        <v>1624</v>
      </c>
      <c r="F576" s="4"/>
      <c r="G576" s="4" t="s">
        <v>2004</v>
      </c>
      <c r="H576" s="5">
        <v>802.14</v>
      </c>
    </row>
    <row r="577" spans="1:8" ht="15.75" customHeight="1">
      <c r="A577" s="2"/>
      <c r="B577" s="2"/>
      <c r="C577" s="4" t="s">
        <v>1567</v>
      </c>
      <c r="D577" s="4" t="s">
        <v>1600</v>
      </c>
      <c r="E577" s="4" t="s">
        <v>1624</v>
      </c>
      <c r="F577" s="4"/>
      <c r="G577" s="4" t="s">
        <v>2004</v>
      </c>
      <c r="H577" s="5">
        <v>391.85</v>
      </c>
    </row>
    <row r="578" spans="1:8" ht="15.75" customHeight="1">
      <c r="A578" s="2"/>
      <c r="B578" s="2"/>
      <c r="C578" s="4" t="s">
        <v>1568</v>
      </c>
      <c r="D578" s="4" t="s">
        <v>1601</v>
      </c>
      <c r="E578" s="4" t="s">
        <v>1624</v>
      </c>
      <c r="F578" s="4"/>
      <c r="G578" s="4" t="s">
        <v>2004</v>
      </c>
      <c r="H578" s="5">
        <v>1624.84</v>
      </c>
    </row>
    <row r="579" spans="1:8" ht="15.75" customHeight="1">
      <c r="A579" s="2"/>
      <c r="B579" s="271" t="s">
        <v>1368</v>
      </c>
      <c r="C579" s="271"/>
      <c r="D579" s="271"/>
      <c r="E579" s="271"/>
      <c r="F579" s="271"/>
      <c r="G579" s="271"/>
      <c r="H579" s="271"/>
    </row>
    <row r="580" spans="1:8" ht="15.75" customHeight="1">
      <c r="A580" s="2"/>
      <c r="B580" s="2"/>
      <c r="C580" s="4" t="s">
        <v>1561</v>
      </c>
      <c r="D580" s="4" t="s">
        <v>1603</v>
      </c>
      <c r="E580" s="4" t="s">
        <v>1753</v>
      </c>
      <c r="F580" s="4" t="s">
        <v>1919</v>
      </c>
      <c r="G580" s="4" t="s">
        <v>1997</v>
      </c>
      <c r="H580" s="5">
        <v>172.5</v>
      </c>
    </row>
    <row r="581" spans="1:8" ht="15.75" customHeight="1">
      <c r="A581" s="2"/>
      <c r="B581" s="2"/>
      <c r="C581" s="4" t="s">
        <v>1561</v>
      </c>
      <c r="D581" s="4" t="s">
        <v>1603</v>
      </c>
      <c r="E581" s="4" t="s">
        <v>1753</v>
      </c>
      <c r="F581" s="4" t="s">
        <v>1919</v>
      </c>
      <c r="G581" s="4" t="s">
        <v>1997</v>
      </c>
      <c r="H581" s="5">
        <v>8</v>
      </c>
    </row>
    <row r="582" spans="1:8" ht="15.75" customHeight="1">
      <c r="A582" s="2"/>
      <c r="B582" s="2"/>
      <c r="C582" s="4" t="s">
        <v>1569</v>
      </c>
      <c r="D582" s="4" t="s">
        <v>1585</v>
      </c>
      <c r="E582" s="4" t="s">
        <v>1753</v>
      </c>
      <c r="F582" s="4" t="s">
        <v>1919</v>
      </c>
      <c r="G582" s="4" t="s">
        <v>1997</v>
      </c>
      <c r="H582" s="5">
        <v>50</v>
      </c>
    </row>
    <row r="583" spans="1:8" ht="15.75" customHeight="1">
      <c r="A583" s="2"/>
      <c r="B583" s="2"/>
      <c r="C583" s="4" t="s">
        <v>1565</v>
      </c>
      <c r="D583" s="4" t="s">
        <v>1604</v>
      </c>
      <c r="E583" s="4" t="s">
        <v>1753</v>
      </c>
      <c r="F583" s="4" t="s">
        <v>1919</v>
      </c>
      <c r="G583" s="4" t="s">
        <v>1997</v>
      </c>
      <c r="H583" s="5">
        <v>-12.5</v>
      </c>
    </row>
    <row r="584" spans="1:8" ht="15.75" customHeight="1">
      <c r="A584" s="2"/>
      <c r="B584" s="271" t="s">
        <v>1369</v>
      </c>
      <c r="C584" s="271"/>
      <c r="D584" s="271"/>
      <c r="E584" s="271"/>
      <c r="F584" s="271"/>
      <c r="G584" s="271"/>
      <c r="H584" s="271"/>
    </row>
    <row r="585" spans="1:8" ht="15.75" customHeight="1">
      <c r="A585" s="2"/>
      <c r="B585" s="2"/>
      <c r="C585" s="4" t="s">
        <v>1561</v>
      </c>
      <c r="D585" s="4" t="s">
        <v>1605</v>
      </c>
      <c r="E585" s="4" t="s">
        <v>1754</v>
      </c>
      <c r="F585" s="4" t="s">
        <v>1967</v>
      </c>
      <c r="G585" s="4" t="s">
        <v>1995</v>
      </c>
      <c r="H585" s="5">
        <v>9.61</v>
      </c>
    </row>
    <row r="586" spans="1:8" ht="15.75" customHeight="1">
      <c r="A586" s="2"/>
      <c r="B586" s="2"/>
      <c r="C586" s="4" t="s">
        <v>1569</v>
      </c>
      <c r="D586" s="4" t="s">
        <v>1585</v>
      </c>
      <c r="E586" s="4" t="s">
        <v>1754</v>
      </c>
      <c r="F586" s="4" t="s">
        <v>1967</v>
      </c>
      <c r="G586" s="4" t="s">
        <v>1995</v>
      </c>
      <c r="H586" s="5">
        <v>200</v>
      </c>
    </row>
    <row r="587" spans="1:8" ht="15.75" customHeight="1">
      <c r="A587" s="2"/>
      <c r="B587" s="2"/>
      <c r="C587" s="4" t="s">
        <v>1570</v>
      </c>
      <c r="D587" s="4" t="s">
        <v>1585</v>
      </c>
      <c r="E587" s="4" t="s">
        <v>1754</v>
      </c>
      <c r="F587" s="4" t="s">
        <v>1967</v>
      </c>
      <c r="G587" s="4" t="s">
        <v>1995</v>
      </c>
      <c r="H587" s="5">
        <v>250</v>
      </c>
    </row>
    <row r="588" spans="1:8" ht="15.75" customHeight="1">
      <c r="A588" s="2"/>
      <c r="B588" s="271" t="s">
        <v>1370</v>
      </c>
      <c r="C588" s="271"/>
      <c r="D588" s="271"/>
      <c r="E588" s="271"/>
      <c r="F588" s="271"/>
      <c r="G588" s="271"/>
      <c r="H588" s="271"/>
    </row>
    <row r="589" spans="1:8" ht="15.75" customHeight="1">
      <c r="A589" s="2"/>
      <c r="B589" s="2"/>
      <c r="C589" s="4" t="s">
        <v>1561</v>
      </c>
      <c r="D589" s="4" t="s">
        <v>1605</v>
      </c>
      <c r="E589" s="4" t="s">
        <v>1763</v>
      </c>
      <c r="F589" s="4" t="s">
        <v>1969</v>
      </c>
      <c r="G589" s="4" t="s">
        <v>1998</v>
      </c>
      <c r="H589" s="5">
        <v>10.89</v>
      </c>
    </row>
    <row r="590" spans="1:8" ht="15.75" customHeight="1">
      <c r="A590" s="2"/>
      <c r="B590" s="2"/>
      <c r="C590" s="4" t="s">
        <v>1561</v>
      </c>
      <c r="D590" s="4" t="s">
        <v>1603</v>
      </c>
      <c r="E590" s="4" t="s">
        <v>1763</v>
      </c>
      <c r="F590" s="4" t="s">
        <v>1969</v>
      </c>
      <c r="G590" s="4" t="s">
        <v>1998</v>
      </c>
      <c r="H590" s="5">
        <v>37</v>
      </c>
    </row>
    <row r="591" spans="1:8" ht="15.75" customHeight="1">
      <c r="A591" s="2"/>
      <c r="B591" s="271" t="s">
        <v>1371</v>
      </c>
      <c r="C591" s="271"/>
      <c r="D591" s="271"/>
      <c r="E591" s="271"/>
      <c r="F591" s="271"/>
      <c r="G591" s="271"/>
      <c r="H591" s="271"/>
    </row>
    <row r="592" spans="1:8" ht="15.75" customHeight="1">
      <c r="A592" s="2"/>
      <c r="B592" s="2"/>
      <c r="C592" s="4" t="s">
        <v>1571</v>
      </c>
      <c r="D592" s="4" t="s">
        <v>1606</v>
      </c>
      <c r="E592" s="4" t="s">
        <v>1624</v>
      </c>
      <c r="F592" s="4" t="s">
        <v>1974</v>
      </c>
      <c r="G592" s="4" t="s">
        <v>1999</v>
      </c>
      <c r="H592" s="5">
        <v>-5</v>
      </c>
    </row>
    <row r="593" spans="1:8" ht="15.75" customHeight="1">
      <c r="A593" s="2"/>
      <c r="B593" s="271" t="s">
        <v>1372</v>
      </c>
      <c r="C593" s="271"/>
      <c r="D593" s="271"/>
      <c r="E593" s="271"/>
      <c r="F593" s="271"/>
      <c r="G593" s="271"/>
      <c r="H593" s="271"/>
    </row>
    <row r="594" spans="1:8" ht="15.75" customHeight="1">
      <c r="A594" s="2"/>
      <c r="B594" s="2"/>
      <c r="C594" s="4" t="s">
        <v>1561</v>
      </c>
      <c r="D594" s="4" t="s">
        <v>1605</v>
      </c>
      <c r="E594" s="4" t="s">
        <v>1764</v>
      </c>
      <c r="F594" s="4" t="s">
        <v>1972</v>
      </c>
      <c r="G594" s="4" t="s">
        <v>2000</v>
      </c>
      <c r="H594" s="5">
        <v>20.54</v>
      </c>
    </row>
    <row r="595" spans="1:8" ht="15.75" customHeight="1">
      <c r="A595" s="2"/>
      <c r="B595" s="2"/>
      <c r="C595" s="4" t="s">
        <v>1561</v>
      </c>
      <c r="D595" s="4" t="s">
        <v>1605</v>
      </c>
      <c r="E595" s="4" t="s">
        <v>1764</v>
      </c>
      <c r="F595" s="4" t="s">
        <v>1972</v>
      </c>
      <c r="G595" s="4" t="s">
        <v>2000</v>
      </c>
      <c r="H595" s="5">
        <v>11.95</v>
      </c>
    </row>
    <row r="596" spans="1:8" ht="15.75" customHeight="1">
      <c r="A596" s="2"/>
      <c r="B596" s="2"/>
      <c r="C596" s="4" t="s">
        <v>1561</v>
      </c>
      <c r="D596" s="4" t="s">
        <v>1605</v>
      </c>
      <c r="E596" s="4" t="s">
        <v>1764</v>
      </c>
      <c r="F596" s="4" t="s">
        <v>1972</v>
      </c>
      <c r="G596" s="4" t="s">
        <v>2000</v>
      </c>
      <c r="H596" s="5">
        <v>425</v>
      </c>
    </row>
    <row r="597" spans="1:8" ht="15.75" customHeight="1">
      <c r="A597" s="2"/>
      <c r="B597" s="2"/>
      <c r="C597" s="4" t="s">
        <v>1571</v>
      </c>
      <c r="D597" s="4" t="s">
        <v>1606</v>
      </c>
      <c r="E597" s="4" t="s">
        <v>1764</v>
      </c>
      <c r="F597" s="4" t="s">
        <v>1972</v>
      </c>
      <c r="G597" s="4" t="s">
        <v>2000</v>
      </c>
      <c r="H597" s="5">
        <v>-320</v>
      </c>
    </row>
    <row r="598" spans="1:8" ht="15.75" customHeight="1">
      <c r="A598" s="2"/>
      <c r="B598" s="271" t="s">
        <v>1373</v>
      </c>
      <c r="C598" s="271"/>
      <c r="D598" s="271"/>
      <c r="E598" s="271"/>
      <c r="F598" s="271"/>
      <c r="G598" s="271"/>
      <c r="H598" s="271"/>
    </row>
    <row r="599" spans="1:8" ht="15.75" customHeight="1">
      <c r="A599" s="2"/>
      <c r="B599" s="2"/>
      <c r="C599" s="4" t="s">
        <v>1561</v>
      </c>
      <c r="D599" s="4" t="s">
        <v>1605</v>
      </c>
      <c r="E599" s="4" t="s">
        <v>1765</v>
      </c>
      <c r="F599" s="4" t="s">
        <v>1901</v>
      </c>
      <c r="G599" s="4" t="s">
        <v>1996</v>
      </c>
      <c r="H599" s="5">
        <v>-11.95</v>
      </c>
    </row>
    <row r="600" spans="1:8" ht="15.75" customHeight="1">
      <c r="A600" s="2"/>
      <c r="B600" s="2"/>
      <c r="C600" s="4" t="s">
        <v>1570</v>
      </c>
      <c r="D600" s="4" t="s">
        <v>1585</v>
      </c>
      <c r="E600" s="4" t="s">
        <v>1765</v>
      </c>
      <c r="F600" s="4" t="s">
        <v>1901</v>
      </c>
      <c r="G600" s="4" t="s">
        <v>1996</v>
      </c>
      <c r="H600" s="5">
        <v>250</v>
      </c>
    </row>
    <row r="601" spans="1:8" ht="15.75" customHeight="1">
      <c r="A601" s="2"/>
      <c r="B601" s="271" t="s">
        <v>1374</v>
      </c>
      <c r="C601" s="271"/>
      <c r="D601" s="271"/>
      <c r="E601" s="271"/>
      <c r="F601" s="271"/>
      <c r="G601" s="271"/>
      <c r="H601" s="271"/>
    </row>
    <row r="602" spans="1:8" ht="15.75" customHeight="1">
      <c r="A602" s="2"/>
      <c r="B602" s="2"/>
      <c r="C602" s="4" t="s">
        <v>1571</v>
      </c>
      <c r="D602" s="4" t="s">
        <v>1606</v>
      </c>
      <c r="E602" s="4" t="s">
        <v>1624</v>
      </c>
      <c r="F602" s="4" t="s">
        <v>1975</v>
      </c>
      <c r="G602" s="4" t="s">
        <v>2001</v>
      </c>
      <c r="H602" s="5">
        <v>-12.5</v>
      </c>
    </row>
    <row r="603" spans="1:8" ht="15.75" customHeight="1">
      <c r="A603" s="2"/>
      <c r="B603" s="2"/>
      <c r="C603" s="4" t="s">
        <v>1570</v>
      </c>
      <c r="D603" s="4" t="s">
        <v>1585</v>
      </c>
      <c r="E603" s="4" t="s">
        <v>1624</v>
      </c>
      <c r="F603" s="4" t="s">
        <v>1975</v>
      </c>
      <c r="G603" s="4" t="s">
        <v>2001</v>
      </c>
      <c r="H603" s="5">
        <v>-250</v>
      </c>
    </row>
    <row r="604" spans="1:8" ht="15.75" customHeight="1">
      <c r="A604" s="2"/>
      <c r="B604" s="271" t="s">
        <v>1375</v>
      </c>
      <c r="C604" s="271"/>
      <c r="D604" s="271"/>
      <c r="E604" s="271"/>
      <c r="F604" s="271"/>
      <c r="G604" s="271"/>
      <c r="H604" s="271"/>
    </row>
    <row r="605" spans="1:8" ht="15.75" customHeight="1">
      <c r="A605" s="2"/>
      <c r="B605" s="2"/>
      <c r="C605" s="4" t="s">
        <v>1561</v>
      </c>
      <c r="D605" s="4" t="s">
        <v>1605</v>
      </c>
      <c r="E605" s="4" t="s">
        <v>1624</v>
      </c>
      <c r="F605" s="4" t="s">
        <v>1976</v>
      </c>
      <c r="G605" s="4" t="s">
        <v>2002</v>
      </c>
      <c r="H605" s="5">
        <v>14.49</v>
      </c>
    </row>
    <row r="606" spans="1:8" ht="15.75" customHeight="1">
      <c r="A606" s="2"/>
      <c r="B606" s="2"/>
      <c r="C606" s="4" t="s">
        <v>1561</v>
      </c>
      <c r="D606" s="4" t="s">
        <v>1603</v>
      </c>
      <c r="E606" s="4" t="s">
        <v>1624</v>
      </c>
      <c r="F606" s="4" t="s">
        <v>1976</v>
      </c>
      <c r="G606" s="4" t="s">
        <v>2002</v>
      </c>
      <c r="H606" s="5">
        <v>-37</v>
      </c>
    </row>
    <row r="607" spans="1:8" ht="15.75" customHeight="1">
      <c r="A607" s="2"/>
      <c r="B607" s="2"/>
      <c r="C607" s="4" t="s">
        <v>1571</v>
      </c>
      <c r="D607" s="4" t="s">
        <v>1606</v>
      </c>
      <c r="E607" s="4" t="s">
        <v>1624</v>
      </c>
      <c r="F607" s="4" t="s">
        <v>1976</v>
      </c>
      <c r="G607" s="4" t="s">
        <v>2002</v>
      </c>
      <c r="H607" s="5">
        <v>-12.5</v>
      </c>
    </row>
    <row r="608" spans="1:8" ht="15.75" customHeight="1">
      <c r="A608" s="2"/>
      <c r="B608" s="2"/>
      <c r="C608" s="4" t="s">
        <v>1565</v>
      </c>
      <c r="D608" s="4" t="s">
        <v>1604</v>
      </c>
      <c r="E608" s="4" t="s">
        <v>1624</v>
      </c>
      <c r="F608" s="4" t="s">
        <v>1976</v>
      </c>
      <c r="G608" s="4" t="s">
        <v>2002</v>
      </c>
      <c r="H608" s="5">
        <v>-12.5</v>
      </c>
    </row>
    <row r="609" spans="1:8" ht="15.75" customHeight="1">
      <c r="A609" s="2"/>
      <c r="B609" s="271" t="s">
        <v>1376</v>
      </c>
      <c r="C609" s="271"/>
      <c r="D609" s="271"/>
      <c r="E609" s="271"/>
      <c r="F609" s="271"/>
      <c r="G609" s="271"/>
      <c r="H609" s="271"/>
    </row>
    <row r="610" spans="1:8" ht="15.75" customHeight="1">
      <c r="A610" s="2"/>
      <c r="B610" s="2"/>
      <c r="C610" s="4" t="s">
        <v>1570</v>
      </c>
      <c r="D610" s="4" t="s">
        <v>1585</v>
      </c>
      <c r="E610" s="4" t="s">
        <v>1624</v>
      </c>
      <c r="F610" s="4"/>
      <c r="G610" s="4" t="s">
        <v>2003</v>
      </c>
      <c r="H610" s="5">
        <v>250</v>
      </c>
    </row>
    <row r="611" spans="1:8" ht="15.75" customHeight="1">
      <c r="A611" s="2"/>
      <c r="B611" s="271" t="s">
        <v>1377</v>
      </c>
      <c r="C611" s="271"/>
      <c r="D611" s="271"/>
      <c r="E611" s="271"/>
      <c r="F611" s="271"/>
      <c r="G611" s="271"/>
      <c r="H611" s="271"/>
    </row>
    <row r="612" spans="1:8" ht="15.75" customHeight="1">
      <c r="A612" s="2"/>
      <c r="B612" s="2"/>
      <c r="C612" s="4" t="s">
        <v>1570</v>
      </c>
      <c r="D612" s="4" t="s">
        <v>1585</v>
      </c>
      <c r="E612" s="4" t="s">
        <v>1752</v>
      </c>
      <c r="F612" s="4" t="s">
        <v>1966</v>
      </c>
      <c r="G612" s="4" t="s">
        <v>2004</v>
      </c>
      <c r="H612" s="5">
        <v>250</v>
      </c>
    </row>
    <row r="613" spans="1:8" ht="15.75" customHeight="1">
      <c r="A613" s="272" t="s">
        <v>1093</v>
      </c>
      <c r="B613" s="272"/>
      <c r="C613" s="272"/>
      <c r="D613" s="272"/>
      <c r="E613" s="272"/>
      <c r="F613" s="272"/>
      <c r="G613" s="272"/>
      <c r="H613" s="272"/>
    </row>
    <row r="614" spans="1:8" ht="15.75" customHeight="1">
      <c r="A614" s="2"/>
      <c r="B614" s="271" t="s">
        <v>1378</v>
      </c>
      <c r="C614" s="271"/>
      <c r="D614" s="271"/>
      <c r="E614" s="271"/>
      <c r="F614" s="271"/>
      <c r="G614" s="271"/>
      <c r="H614" s="271"/>
    </row>
    <row r="615" spans="1:8" ht="15.75" customHeight="1">
      <c r="A615" s="2"/>
      <c r="B615" s="2"/>
      <c r="C615" s="4" t="s">
        <v>1552</v>
      </c>
      <c r="D615" s="4" t="s">
        <v>1576</v>
      </c>
      <c r="E615" s="4" t="s">
        <v>1766</v>
      </c>
      <c r="F615" s="4" t="s">
        <v>1947</v>
      </c>
      <c r="G615" s="4" t="s">
        <v>2001</v>
      </c>
      <c r="H615" s="5">
        <v>1300</v>
      </c>
    </row>
    <row r="616" spans="1:8" ht="15.75" customHeight="1">
      <c r="A616" s="272" t="s">
        <v>1094</v>
      </c>
      <c r="B616" s="272"/>
      <c r="C616" s="272"/>
      <c r="D616" s="272"/>
      <c r="E616" s="272"/>
      <c r="F616" s="272"/>
      <c r="G616" s="272"/>
      <c r="H616" s="272"/>
    </row>
    <row r="617" spans="1:8" ht="15.75" customHeight="1">
      <c r="A617" s="2"/>
      <c r="B617" s="271" t="s">
        <v>1379</v>
      </c>
      <c r="C617" s="271"/>
      <c r="D617" s="271"/>
      <c r="E617" s="271"/>
      <c r="F617" s="271"/>
      <c r="G617" s="271"/>
      <c r="H617" s="271"/>
    </row>
    <row r="618" spans="1:8" ht="15.75" customHeight="1">
      <c r="A618" s="2"/>
      <c r="B618" s="2"/>
      <c r="C618" s="4" t="s">
        <v>1565</v>
      </c>
      <c r="D618" s="4" t="s">
        <v>1596</v>
      </c>
      <c r="E618" s="4" t="s">
        <v>1767</v>
      </c>
      <c r="F618" s="4" t="s">
        <v>1977</v>
      </c>
      <c r="G618" s="4" t="s">
        <v>1999</v>
      </c>
      <c r="H618" s="5">
        <v>105.54</v>
      </c>
    </row>
    <row r="619" spans="1:8" ht="15.75" customHeight="1">
      <c r="A619" s="2"/>
      <c r="B619" s="271" t="s">
        <v>1380</v>
      </c>
      <c r="C619" s="271"/>
      <c r="D619" s="271"/>
      <c r="E619" s="271"/>
      <c r="F619" s="271"/>
      <c r="G619" s="271"/>
      <c r="H619" s="271"/>
    </row>
    <row r="620" spans="1:8" ht="15.75" customHeight="1">
      <c r="A620" s="2"/>
      <c r="B620" s="2"/>
      <c r="C620" s="4" t="s">
        <v>1565</v>
      </c>
      <c r="D620" s="4" t="s">
        <v>1596</v>
      </c>
      <c r="E620" s="4" t="s">
        <v>1768</v>
      </c>
      <c r="F620" s="4" t="s">
        <v>1978</v>
      </c>
      <c r="G620" s="4" t="s">
        <v>1998</v>
      </c>
      <c r="H620" s="5">
        <v>703.63</v>
      </c>
    </row>
    <row r="621" spans="1:8" ht="15.75" customHeight="1">
      <c r="A621" s="2"/>
      <c r="B621" s="271" t="s">
        <v>1381</v>
      </c>
      <c r="C621" s="271"/>
      <c r="D621" s="271"/>
      <c r="E621" s="271"/>
      <c r="F621" s="271"/>
      <c r="G621" s="271"/>
      <c r="H621" s="271"/>
    </row>
    <row r="622" spans="1:8" ht="15.75" customHeight="1">
      <c r="A622" s="2"/>
      <c r="B622" s="2"/>
      <c r="C622" s="4" t="s">
        <v>1565</v>
      </c>
      <c r="D622" s="4" t="s">
        <v>1596</v>
      </c>
      <c r="E622" s="4" t="s">
        <v>1769</v>
      </c>
      <c r="F622" s="4" t="s">
        <v>1934</v>
      </c>
      <c r="G622" s="4" t="s">
        <v>2000</v>
      </c>
      <c r="H622" s="5">
        <v>135.31</v>
      </c>
    </row>
    <row r="623" spans="1:8" ht="15.75" customHeight="1">
      <c r="A623" s="2"/>
      <c r="B623" s="271" t="s">
        <v>1382</v>
      </c>
      <c r="C623" s="271"/>
      <c r="D623" s="271"/>
      <c r="E623" s="271"/>
      <c r="F623" s="271"/>
      <c r="G623" s="271"/>
      <c r="H623" s="271"/>
    </row>
    <row r="624" spans="1:8" ht="15.75" customHeight="1">
      <c r="A624" s="2"/>
      <c r="B624" s="2"/>
      <c r="C624" s="4" t="s">
        <v>1565</v>
      </c>
      <c r="D624" s="4" t="s">
        <v>1596</v>
      </c>
      <c r="E624" s="4" t="s">
        <v>1770</v>
      </c>
      <c r="F624" s="4" t="s">
        <v>1904</v>
      </c>
      <c r="G624" s="4" t="s">
        <v>2006</v>
      </c>
      <c r="H624" s="5">
        <v>703.63</v>
      </c>
    </row>
    <row r="625" spans="1:8" ht="15.75" customHeight="1">
      <c r="A625" s="2"/>
      <c r="B625" s="271" t="s">
        <v>1383</v>
      </c>
      <c r="C625" s="271"/>
      <c r="D625" s="271"/>
      <c r="E625" s="271"/>
      <c r="F625" s="271"/>
      <c r="G625" s="271"/>
      <c r="H625" s="271"/>
    </row>
    <row r="626" spans="1:8" ht="15.75" customHeight="1">
      <c r="A626" s="2"/>
      <c r="B626" s="2"/>
      <c r="C626" s="4" t="s">
        <v>1565</v>
      </c>
      <c r="D626" s="4" t="s">
        <v>1596</v>
      </c>
      <c r="E626" s="4" t="s">
        <v>1624</v>
      </c>
      <c r="F626" s="4"/>
      <c r="G626" s="4" t="s">
        <v>2006</v>
      </c>
      <c r="H626" s="5">
        <v>-185.31</v>
      </c>
    </row>
    <row r="627" spans="1:8" ht="15.75" customHeight="1">
      <c r="A627" s="2"/>
      <c r="B627" s="271" t="s">
        <v>1384</v>
      </c>
      <c r="C627" s="271"/>
      <c r="D627" s="271"/>
      <c r="E627" s="271"/>
      <c r="F627" s="271"/>
      <c r="G627" s="271"/>
      <c r="H627" s="271"/>
    </row>
    <row r="628" spans="1:8" ht="15.75" customHeight="1">
      <c r="A628" s="2"/>
      <c r="B628" s="2"/>
      <c r="C628" s="4" t="s">
        <v>1565</v>
      </c>
      <c r="D628" s="4" t="s">
        <v>1596</v>
      </c>
      <c r="E628" s="4" t="s">
        <v>1771</v>
      </c>
      <c r="F628" s="4" t="s">
        <v>1979</v>
      </c>
      <c r="G628" s="4" t="s">
        <v>2000</v>
      </c>
      <c r="H628" s="5">
        <v>694.76</v>
      </c>
    </row>
    <row r="629" spans="1:8" ht="15.75" customHeight="1">
      <c r="A629" s="2"/>
      <c r="B629" s="271" t="s">
        <v>1385</v>
      </c>
      <c r="C629" s="271"/>
      <c r="D629" s="271"/>
      <c r="E629" s="271"/>
      <c r="F629" s="271"/>
      <c r="G629" s="271"/>
      <c r="H629" s="271"/>
    </row>
    <row r="630" spans="1:8" ht="15.75" customHeight="1">
      <c r="A630" s="2"/>
      <c r="B630" s="2"/>
      <c r="C630" s="4" t="s">
        <v>1558</v>
      </c>
      <c r="D630" s="4" t="s">
        <v>1607</v>
      </c>
      <c r="E630" s="4" t="s">
        <v>1769</v>
      </c>
      <c r="F630" s="4" t="s">
        <v>1934</v>
      </c>
      <c r="G630" s="4" t="s">
        <v>2000</v>
      </c>
      <c r="H630" s="5">
        <v>1491.14</v>
      </c>
    </row>
    <row r="631" spans="1:8" ht="15.75" customHeight="1">
      <c r="A631" s="2"/>
      <c r="B631" s="271" t="s">
        <v>1386</v>
      </c>
      <c r="C631" s="271"/>
      <c r="D631" s="271"/>
      <c r="E631" s="271"/>
      <c r="F631" s="271"/>
      <c r="G631" s="271"/>
      <c r="H631" s="271"/>
    </row>
    <row r="632" spans="1:8" ht="15.75" customHeight="1">
      <c r="A632" s="2"/>
      <c r="B632" s="2"/>
      <c r="C632" s="4" t="s">
        <v>1565</v>
      </c>
      <c r="D632" s="4" t="s">
        <v>1596</v>
      </c>
      <c r="E632" s="4" t="s">
        <v>1772</v>
      </c>
      <c r="F632" s="4" t="s">
        <v>1980</v>
      </c>
      <c r="G632" s="4" t="s">
        <v>2006</v>
      </c>
      <c r="H632" s="5">
        <v>239.23</v>
      </c>
    </row>
    <row r="633" spans="1:8" ht="15.75" customHeight="1">
      <c r="A633" s="2"/>
      <c r="B633" s="271" t="s">
        <v>1387</v>
      </c>
      <c r="C633" s="271"/>
      <c r="D633" s="271"/>
      <c r="E633" s="271"/>
      <c r="F633" s="271"/>
      <c r="G633" s="271"/>
      <c r="H633" s="271"/>
    </row>
    <row r="634" spans="1:8" ht="15.75" customHeight="1">
      <c r="A634" s="2"/>
      <c r="B634" s="2"/>
      <c r="C634" s="4" t="s">
        <v>1565</v>
      </c>
      <c r="D634" s="4" t="s">
        <v>1596</v>
      </c>
      <c r="E634" s="4" t="s">
        <v>1773</v>
      </c>
      <c r="F634" s="4" t="s">
        <v>1959</v>
      </c>
      <c r="G634" s="4" t="s">
        <v>2006</v>
      </c>
      <c r="H634" s="5">
        <v>1106.38</v>
      </c>
    </row>
    <row r="635" spans="1:8" ht="15.75" customHeight="1">
      <c r="A635" s="2"/>
      <c r="B635" s="271" t="s">
        <v>1388</v>
      </c>
      <c r="C635" s="271"/>
      <c r="D635" s="271"/>
      <c r="E635" s="271"/>
      <c r="F635" s="271"/>
      <c r="G635" s="271"/>
      <c r="H635" s="271"/>
    </row>
    <row r="636" spans="1:8" ht="15.75" customHeight="1">
      <c r="A636" s="2"/>
      <c r="B636" s="2"/>
      <c r="C636" s="4" t="s">
        <v>1565</v>
      </c>
      <c r="D636" s="4" t="s">
        <v>1596</v>
      </c>
      <c r="E636" s="4" t="s">
        <v>1774</v>
      </c>
      <c r="F636" s="4" t="s">
        <v>1948</v>
      </c>
      <c r="G636" s="4" t="s">
        <v>2000</v>
      </c>
      <c r="H636" s="5">
        <v>113.27</v>
      </c>
    </row>
    <row r="637" spans="1:8" ht="15.75" customHeight="1">
      <c r="A637" s="2"/>
      <c r="B637" s="271" t="s">
        <v>1389</v>
      </c>
      <c r="C637" s="271"/>
      <c r="D637" s="271"/>
      <c r="E637" s="271"/>
      <c r="F637" s="271"/>
      <c r="G637" s="271"/>
      <c r="H637" s="271"/>
    </row>
    <row r="638" spans="1:8" ht="15.75" customHeight="1">
      <c r="A638" s="2"/>
      <c r="B638" s="2"/>
      <c r="C638" s="4" t="s">
        <v>1565</v>
      </c>
      <c r="D638" s="4" t="s">
        <v>1596</v>
      </c>
      <c r="E638" s="4" t="s">
        <v>1774</v>
      </c>
      <c r="F638" s="4" t="s">
        <v>1948</v>
      </c>
      <c r="G638" s="4" t="s">
        <v>2000</v>
      </c>
      <c r="H638" s="5">
        <v>297.69</v>
      </c>
    </row>
    <row r="639" spans="1:8" ht="15.75" customHeight="1">
      <c r="A639" s="2"/>
      <c r="B639" s="271" t="s">
        <v>1390</v>
      </c>
      <c r="C639" s="271"/>
      <c r="D639" s="271"/>
      <c r="E639" s="271"/>
      <c r="F639" s="271"/>
      <c r="G639" s="271"/>
      <c r="H639" s="271"/>
    </row>
    <row r="640" spans="1:8" ht="15.75" customHeight="1">
      <c r="A640" s="2"/>
      <c r="B640" s="2"/>
      <c r="C640" s="4" t="s">
        <v>1565</v>
      </c>
      <c r="D640" s="4" t="s">
        <v>1596</v>
      </c>
      <c r="E640" s="4" t="s">
        <v>1775</v>
      </c>
      <c r="F640" s="4" t="s">
        <v>1972</v>
      </c>
      <c r="G640" s="4" t="s">
        <v>1996</v>
      </c>
      <c r="H640" s="5">
        <v>1028.38</v>
      </c>
    </row>
    <row r="641" spans="1:8" ht="15.75" customHeight="1">
      <c r="A641" s="2"/>
      <c r="B641" s="271" t="s">
        <v>1391</v>
      </c>
      <c r="C641" s="271"/>
      <c r="D641" s="271"/>
      <c r="E641" s="271"/>
      <c r="F641" s="271"/>
      <c r="G641" s="271"/>
      <c r="H641" s="271"/>
    </row>
    <row r="642" spans="1:8" ht="15.75" customHeight="1">
      <c r="A642" s="2"/>
      <c r="B642" s="2"/>
      <c r="C642" s="4" t="s">
        <v>1565</v>
      </c>
      <c r="D642" s="4" t="s">
        <v>1596</v>
      </c>
      <c r="E642" s="4" t="s">
        <v>1776</v>
      </c>
      <c r="F642" s="4" t="s">
        <v>1940</v>
      </c>
      <c r="G642" s="4" t="s">
        <v>1996</v>
      </c>
      <c r="H642" s="5">
        <v>185.31</v>
      </c>
    </row>
    <row r="643" spans="1:8" ht="15.75" customHeight="1">
      <c r="A643" s="2"/>
      <c r="B643" s="271" t="s">
        <v>1392</v>
      </c>
      <c r="C643" s="271"/>
      <c r="D643" s="271"/>
      <c r="E643" s="271"/>
      <c r="F643" s="271"/>
      <c r="G643" s="271"/>
      <c r="H643" s="271"/>
    </row>
    <row r="644" spans="1:8" ht="15.75" customHeight="1">
      <c r="A644" s="2"/>
      <c r="B644" s="2"/>
      <c r="C644" s="4" t="s">
        <v>1565</v>
      </c>
      <c r="D644" s="4" t="s">
        <v>1596</v>
      </c>
      <c r="E644" s="4" t="s">
        <v>1777</v>
      </c>
      <c r="F644" s="4" t="s">
        <v>1906</v>
      </c>
      <c r="G644" s="4" t="s">
        <v>2001</v>
      </c>
      <c r="H644" s="5">
        <v>1028.38</v>
      </c>
    </row>
    <row r="645" spans="1:8" ht="15.75" customHeight="1">
      <c r="A645" s="2"/>
      <c r="B645" s="271" t="s">
        <v>1393</v>
      </c>
      <c r="C645" s="271"/>
      <c r="D645" s="271"/>
      <c r="E645" s="271"/>
      <c r="F645" s="271"/>
      <c r="G645" s="271"/>
      <c r="H645" s="271"/>
    </row>
    <row r="646" spans="1:8" ht="15.75" customHeight="1">
      <c r="A646" s="2"/>
      <c r="B646" s="2"/>
      <c r="C646" s="4" t="s">
        <v>1565</v>
      </c>
      <c r="D646" s="4" t="s">
        <v>1596</v>
      </c>
      <c r="E646" s="4" t="s">
        <v>1778</v>
      </c>
      <c r="F646" s="4" t="s">
        <v>1936</v>
      </c>
      <c r="G646" s="4" t="s">
        <v>2002</v>
      </c>
      <c r="H646" s="5">
        <v>653.01</v>
      </c>
    </row>
    <row r="647" spans="1:8" ht="15.75" customHeight="1">
      <c r="A647" s="2"/>
      <c r="B647" s="271" t="s">
        <v>1394</v>
      </c>
      <c r="C647" s="271"/>
      <c r="D647" s="271"/>
      <c r="E647" s="271"/>
      <c r="F647" s="271"/>
      <c r="G647" s="271"/>
      <c r="H647" s="271"/>
    </row>
    <row r="648" spans="1:8" ht="15.75" customHeight="1">
      <c r="A648" s="2"/>
      <c r="B648" s="2"/>
      <c r="C648" s="4" t="s">
        <v>1565</v>
      </c>
      <c r="D648" s="4" t="s">
        <v>1596</v>
      </c>
      <c r="E648" s="4" t="s">
        <v>1777</v>
      </c>
      <c r="F648" s="4" t="s">
        <v>1906</v>
      </c>
      <c r="G648" s="4" t="s">
        <v>2001</v>
      </c>
      <c r="H648" s="5">
        <v>70.36</v>
      </c>
    </row>
    <row r="649" spans="1:8" ht="15.75" customHeight="1">
      <c r="A649" s="2"/>
      <c r="B649" s="271" t="s">
        <v>1395</v>
      </c>
      <c r="C649" s="271"/>
      <c r="D649" s="271"/>
      <c r="E649" s="271"/>
      <c r="F649" s="271"/>
      <c r="G649" s="271"/>
      <c r="H649" s="271"/>
    </row>
    <row r="650" spans="1:8" ht="15.75" customHeight="1">
      <c r="A650" s="2"/>
      <c r="B650" s="2"/>
      <c r="C650" s="4" t="s">
        <v>1565</v>
      </c>
      <c r="D650" s="4" t="s">
        <v>1596</v>
      </c>
      <c r="E650" s="4" t="s">
        <v>1777</v>
      </c>
      <c r="F650" s="4" t="s">
        <v>1906</v>
      </c>
      <c r="G650" s="4" t="s">
        <v>2001</v>
      </c>
      <c r="H650" s="5">
        <v>70.36</v>
      </c>
    </row>
    <row r="651" spans="1:8" ht="15.75" customHeight="1">
      <c r="A651" s="2"/>
      <c r="B651" s="271" t="s">
        <v>1396</v>
      </c>
      <c r="C651" s="271"/>
      <c r="D651" s="271"/>
      <c r="E651" s="271"/>
      <c r="F651" s="271"/>
      <c r="G651" s="271"/>
      <c r="H651" s="271"/>
    </row>
    <row r="652" spans="1:8" ht="15.75" customHeight="1">
      <c r="A652" s="2"/>
      <c r="B652" s="2"/>
      <c r="C652" s="4" t="s">
        <v>1565</v>
      </c>
      <c r="D652" s="4" t="s">
        <v>1596</v>
      </c>
      <c r="E652" s="4" t="s">
        <v>1779</v>
      </c>
      <c r="F652" s="4" t="s">
        <v>1921</v>
      </c>
      <c r="G652" s="4" t="s">
        <v>2001</v>
      </c>
      <c r="H652" s="5">
        <v>500.12</v>
      </c>
    </row>
    <row r="653" spans="1:8" ht="15.75" customHeight="1">
      <c r="A653" s="2"/>
      <c r="B653" s="271" t="s">
        <v>1397</v>
      </c>
      <c r="C653" s="271"/>
      <c r="D653" s="271"/>
      <c r="E653" s="271"/>
      <c r="F653" s="271"/>
      <c r="G653" s="271"/>
      <c r="H653" s="271"/>
    </row>
    <row r="654" spans="1:8" ht="15.75" customHeight="1">
      <c r="A654" s="2"/>
      <c r="B654" s="2"/>
      <c r="C654" s="4" t="s">
        <v>1565</v>
      </c>
      <c r="D654" s="4" t="s">
        <v>1596</v>
      </c>
      <c r="E654" s="4" t="s">
        <v>1780</v>
      </c>
      <c r="F654" s="4" t="s">
        <v>1942</v>
      </c>
      <c r="G654" s="4" t="s">
        <v>2002</v>
      </c>
      <c r="H654" s="5">
        <v>673.86</v>
      </c>
    </row>
    <row r="655" spans="1:8" ht="15.75" customHeight="1">
      <c r="A655" s="2"/>
      <c r="B655" s="271" t="s">
        <v>1398</v>
      </c>
      <c r="C655" s="271"/>
      <c r="D655" s="271"/>
      <c r="E655" s="271"/>
      <c r="F655" s="271"/>
      <c r="G655" s="271"/>
      <c r="H655" s="271"/>
    </row>
    <row r="656" spans="1:8" ht="15.75" customHeight="1">
      <c r="A656" s="2"/>
      <c r="B656" s="2"/>
      <c r="C656" s="4" t="s">
        <v>1565</v>
      </c>
      <c r="D656" s="4" t="s">
        <v>1596</v>
      </c>
      <c r="E656" s="4" t="s">
        <v>1780</v>
      </c>
      <c r="F656" s="4" t="s">
        <v>1942</v>
      </c>
      <c r="G656" s="4" t="s">
        <v>2002</v>
      </c>
      <c r="H656" s="5">
        <v>1028.38</v>
      </c>
    </row>
    <row r="657" spans="1:8" ht="15.75" customHeight="1">
      <c r="A657" s="2"/>
      <c r="B657" s="271" t="s">
        <v>1399</v>
      </c>
      <c r="C657" s="271"/>
      <c r="D657" s="271"/>
      <c r="E657" s="271"/>
      <c r="F657" s="271"/>
      <c r="G657" s="271"/>
      <c r="H657" s="271"/>
    </row>
    <row r="658" spans="1:8" ht="15.75" customHeight="1">
      <c r="A658" s="2"/>
      <c r="B658" s="2"/>
      <c r="C658" s="4" t="s">
        <v>1565</v>
      </c>
      <c r="D658" s="4" t="s">
        <v>1596</v>
      </c>
      <c r="E658" s="4" t="s">
        <v>1780</v>
      </c>
      <c r="F658" s="4" t="s">
        <v>1942</v>
      </c>
      <c r="G658" s="4" t="s">
        <v>2002</v>
      </c>
      <c r="H658" s="5">
        <v>140.98</v>
      </c>
    </row>
    <row r="659" spans="1:8" ht="15.75" customHeight="1">
      <c r="A659" s="2"/>
      <c r="B659" s="271" t="s">
        <v>1400</v>
      </c>
      <c r="C659" s="271"/>
      <c r="D659" s="271"/>
      <c r="E659" s="271"/>
      <c r="F659" s="271"/>
      <c r="G659" s="271"/>
      <c r="H659" s="271"/>
    </row>
    <row r="660" spans="1:8" ht="15.75" customHeight="1">
      <c r="A660" s="2"/>
      <c r="B660" s="2"/>
      <c r="C660" s="4" t="s">
        <v>1565</v>
      </c>
      <c r="D660" s="4" t="s">
        <v>1596</v>
      </c>
      <c r="E660" s="4" t="s">
        <v>1781</v>
      </c>
      <c r="F660" s="4" t="s">
        <v>1908</v>
      </c>
      <c r="G660" s="4" t="s">
        <v>2003</v>
      </c>
      <c r="H660" s="5">
        <v>949.35</v>
      </c>
    </row>
    <row r="661" spans="1:8" ht="15.75" customHeight="1">
      <c r="A661" s="2"/>
      <c r="B661" s="271" t="s">
        <v>1401</v>
      </c>
      <c r="C661" s="271"/>
      <c r="D661" s="271"/>
      <c r="E661" s="271"/>
      <c r="F661" s="271"/>
      <c r="G661" s="271"/>
      <c r="H661" s="271"/>
    </row>
    <row r="662" spans="1:8" ht="15.75" customHeight="1">
      <c r="A662" s="2"/>
      <c r="B662" s="2"/>
      <c r="C662" s="4" t="s">
        <v>1565</v>
      </c>
      <c r="D662" s="4" t="s">
        <v>1596</v>
      </c>
      <c r="E662" s="4" t="s">
        <v>1782</v>
      </c>
      <c r="F662" s="4" t="s">
        <v>1981</v>
      </c>
      <c r="G662" s="4" t="s">
        <v>2003</v>
      </c>
      <c r="H662" s="5">
        <v>253.09</v>
      </c>
    </row>
    <row r="663" spans="1:8" ht="15.75" customHeight="1">
      <c r="A663" s="2"/>
      <c r="B663" s="271" t="s">
        <v>1402</v>
      </c>
      <c r="C663" s="271"/>
      <c r="D663" s="271"/>
      <c r="E663" s="271"/>
      <c r="F663" s="271"/>
      <c r="G663" s="271"/>
      <c r="H663" s="271"/>
    </row>
    <row r="664" spans="1:8" ht="15.75" customHeight="1">
      <c r="A664" s="2"/>
      <c r="B664" s="2"/>
      <c r="C664" s="4" t="s">
        <v>1565</v>
      </c>
      <c r="D664" s="4" t="s">
        <v>1596</v>
      </c>
      <c r="E664" s="4" t="s">
        <v>1782</v>
      </c>
      <c r="F664" s="4" t="s">
        <v>1981</v>
      </c>
      <c r="G664" s="4" t="s">
        <v>2003</v>
      </c>
      <c r="H664" s="5">
        <v>1028.38</v>
      </c>
    </row>
    <row r="665" spans="1:8" ht="15.75" customHeight="1">
      <c r="A665" s="2"/>
      <c r="B665" s="271" t="s">
        <v>1403</v>
      </c>
      <c r="C665" s="271"/>
      <c r="D665" s="271"/>
      <c r="E665" s="271"/>
      <c r="F665" s="271"/>
      <c r="G665" s="271"/>
      <c r="H665" s="271"/>
    </row>
    <row r="666" spans="1:8" ht="15.75" customHeight="1">
      <c r="A666" s="2"/>
      <c r="B666" s="2"/>
      <c r="C666" s="4" t="s">
        <v>1565</v>
      </c>
      <c r="D666" s="4" t="s">
        <v>1596</v>
      </c>
      <c r="E666" s="4" t="s">
        <v>1783</v>
      </c>
      <c r="F666" s="4" t="s">
        <v>1945</v>
      </c>
      <c r="G666" s="4" t="s">
        <v>2003</v>
      </c>
      <c r="H666" s="5">
        <v>500.12</v>
      </c>
    </row>
    <row r="667" spans="1:8" ht="15.75" customHeight="1">
      <c r="A667" s="2"/>
      <c r="B667" s="271" t="s">
        <v>1404</v>
      </c>
      <c r="C667" s="271"/>
      <c r="D667" s="271"/>
      <c r="E667" s="271"/>
      <c r="F667" s="271"/>
      <c r="G667" s="271"/>
      <c r="H667" s="271"/>
    </row>
    <row r="668" spans="1:8" ht="15.75" customHeight="1">
      <c r="A668" s="2"/>
      <c r="B668" s="2"/>
      <c r="C668" s="4" t="s">
        <v>1565</v>
      </c>
      <c r="D668" s="4" t="s">
        <v>1596</v>
      </c>
      <c r="E668" s="4" t="s">
        <v>1784</v>
      </c>
      <c r="F668" s="4" t="s">
        <v>1952</v>
      </c>
      <c r="G668" s="4" t="s">
        <v>2003</v>
      </c>
      <c r="H668" s="5">
        <v>140.73</v>
      </c>
    </row>
    <row r="669" spans="1:8" ht="15.75" customHeight="1">
      <c r="A669" s="2"/>
      <c r="B669" s="271" t="s">
        <v>1405</v>
      </c>
      <c r="C669" s="271"/>
      <c r="D669" s="271"/>
      <c r="E669" s="271"/>
      <c r="F669" s="271"/>
      <c r="G669" s="271"/>
      <c r="H669" s="271"/>
    </row>
    <row r="670" spans="1:8" ht="15.75" customHeight="1">
      <c r="A670" s="2"/>
      <c r="B670" s="2"/>
      <c r="C670" s="4" t="s">
        <v>1565</v>
      </c>
      <c r="D670" s="4" t="s">
        <v>1596</v>
      </c>
      <c r="E670" s="4" t="s">
        <v>1785</v>
      </c>
      <c r="F670" s="4" t="s">
        <v>1909</v>
      </c>
      <c r="G670" s="4" t="s">
        <v>2003</v>
      </c>
      <c r="H670" s="5">
        <v>504.79</v>
      </c>
    </row>
    <row r="671" spans="1:8" ht="15.75" customHeight="1">
      <c r="A671" s="2"/>
      <c r="B671" s="271" t="s">
        <v>1406</v>
      </c>
      <c r="C671" s="271"/>
      <c r="D671" s="271"/>
      <c r="E671" s="271"/>
      <c r="F671" s="271"/>
      <c r="G671" s="271"/>
      <c r="H671" s="271"/>
    </row>
    <row r="672" spans="1:8" ht="15.75" customHeight="1">
      <c r="A672" s="2"/>
      <c r="B672" s="2"/>
      <c r="C672" s="4" t="s">
        <v>1565</v>
      </c>
      <c r="D672" s="4" t="s">
        <v>1596</v>
      </c>
      <c r="E672" s="4" t="s">
        <v>1785</v>
      </c>
      <c r="F672" s="4" t="s">
        <v>1909</v>
      </c>
      <c r="G672" s="4" t="s">
        <v>2004</v>
      </c>
      <c r="H672" s="5">
        <v>1028.38</v>
      </c>
    </row>
    <row r="673" spans="1:8" ht="15.75" customHeight="1">
      <c r="A673" s="2"/>
      <c r="B673" s="271" t="s">
        <v>1407</v>
      </c>
      <c r="C673" s="271"/>
      <c r="D673" s="271"/>
      <c r="E673" s="271"/>
      <c r="F673" s="271"/>
      <c r="G673" s="271"/>
      <c r="H673" s="271"/>
    </row>
    <row r="674" spans="1:8" ht="15.75" customHeight="1">
      <c r="A674" s="2"/>
      <c r="B674" s="2"/>
      <c r="C674" s="4" t="s">
        <v>1565</v>
      </c>
      <c r="D674" s="4" t="s">
        <v>1596</v>
      </c>
      <c r="E674" s="4" t="s">
        <v>1786</v>
      </c>
      <c r="F674" s="4" t="s">
        <v>1982</v>
      </c>
      <c r="G674" s="4" t="s">
        <v>2004</v>
      </c>
      <c r="H674" s="5">
        <v>703.63</v>
      </c>
    </row>
    <row r="675" spans="1:8" ht="15.75" customHeight="1">
      <c r="A675" s="2"/>
      <c r="B675" s="271" t="s">
        <v>1408</v>
      </c>
      <c r="C675" s="271"/>
      <c r="D675" s="271"/>
      <c r="E675" s="271"/>
      <c r="F675" s="271"/>
      <c r="G675" s="271"/>
      <c r="H675" s="271"/>
    </row>
    <row r="676" spans="1:8" ht="15.75" customHeight="1">
      <c r="A676" s="2"/>
      <c r="B676" s="2"/>
      <c r="C676" s="4" t="s">
        <v>1565</v>
      </c>
      <c r="D676" s="4" t="s">
        <v>1596</v>
      </c>
      <c r="E676" s="4" t="s">
        <v>1787</v>
      </c>
      <c r="F676" s="4" t="s">
        <v>1983</v>
      </c>
      <c r="G676" s="4" t="s">
        <v>1997</v>
      </c>
      <c r="H676" s="5">
        <v>250.06</v>
      </c>
    </row>
    <row r="677" spans="1:8" ht="15.75" customHeight="1">
      <c r="A677" s="2"/>
      <c r="B677" s="271" t="s">
        <v>1409</v>
      </c>
      <c r="C677" s="271"/>
      <c r="D677" s="271"/>
      <c r="E677" s="271"/>
      <c r="F677" s="271"/>
      <c r="G677" s="271"/>
      <c r="H677" s="271"/>
    </row>
    <row r="678" spans="1:8" ht="15.75" customHeight="1">
      <c r="A678" s="2"/>
      <c r="B678" s="2"/>
      <c r="C678" s="4" t="s">
        <v>1565</v>
      </c>
      <c r="D678" s="4" t="s">
        <v>1596</v>
      </c>
      <c r="E678" s="4" t="s">
        <v>1788</v>
      </c>
      <c r="F678" s="4" t="s">
        <v>1910</v>
      </c>
      <c r="G678" s="4" t="s">
        <v>1995</v>
      </c>
      <c r="H678" s="5">
        <v>703.63</v>
      </c>
    </row>
    <row r="679" spans="1:8" ht="15.75" customHeight="1">
      <c r="A679" s="2"/>
      <c r="B679" s="271" t="s">
        <v>1410</v>
      </c>
      <c r="C679" s="271"/>
      <c r="D679" s="271"/>
      <c r="E679" s="271"/>
      <c r="F679" s="271"/>
      <c r="G679" s="271"/>
      <c r="H679" s="271"/>
    </row>
    <row r="680" spans="1:8" ht="15.75" customHeight="1">
      <c r="A680" s="2"/>
      <c r="B680" s="2"/>
      <c r="C680" s="4" t="s">
        <v>1565</v>
      </c>
      <c r="D680" s="4" t="s">
        <v>1596</v>
      </c>
      <c r="E680" s="4" t="s">
        <v>1789</v>
      </c>
      <c r="F680" s="4" t="s">
        <v>1984</v>
      </c>
      <c r="G680" s="4" t="s">
        <v>1995</v>
      </c>
      <c r="H680" s="5">
        <v>250.06</v>
      </c>
    </row>
    <row r="681" spans="1:8" ht="15.75" customHeight="1">
      <c r="A681" s="2"/>
      <c r="B681" s="271" t="s">
        <v>1411</v>
      </c>
      <c r="C681" s="271"/>
      <c r="D681" s="271"/>
      <c r="E681" s="271"/>
      <c r="F681" s="271"/>
      <c r="G681" s="271"/>
      <c r="H681" s="271"/>
    </row>
    <row r="682" spans="1:8" ht="15.75" customHeight="1">
      <c r="A682" s="2"/>
      <c r="B682" s="2"/>
      <c r="C682" s="4" t="s">
        <v>1565</v>
      </c>
      <c r="D682" s="4" t="s">
        <v>1596</v>
      </c>
      <c r="E682" s="4" t="s">
        <v>1790</v>
      </c>
      <c r="F682" s="4" t="s">
        <v>1958</v>
      </c>
      <c r="G682" s="4" t="s">
        <v>2005</v>
      </c>
      <c r="H682" s="5">
        <v>703.63</v>
      </c>
    </row>
    <row r="683" spans="1:8" ht="15.75" customHeight="1">
      <c r="A683" s="271" t="s">
        <v>1095</v>
      </c>
      <c r="B683" s="271"/>
      <c r="C683" s="271"/>
      <c r="D683" s="271"/>
      <c r="E683" s="271"/>
      <c r="F683" s="271"/>
      <c r="G683" s="271"/>
      <c r="H683" s="271"/>
    </row>
    <row r="684" spans="1:8" ht="15.75" customHeight="1">
      <c r="A684" s="2"/>
      <c r="B684" s="271" t="s">
        <v>1412</v>
      </c>
      <c r="C684" s="271"/>
      <c r="D684" s="271"/>
      <c r="E684" s="271"/>
      <c r="F684" s="271"/>
      <c r="G684" s="271"/>
      <c r="H684" s="271"/>
    </row>
    <row r="685" spans="1:8" ht="15.75" customHeight="1">
      <c r="A685" s="2"/>
      <c r="B685" s="2"/>
      <c r="C685" s="4" t="s">
        <v>1552</v>
      </c>
      <c r="D685" s="4" t="s">
        <v>1608</v>
      </c>
      <c r="E685" s="4" t="s">
        <v>1791</v>
      </c>
      <c r="F685" s="4" t="s">
        <v>1901</v>
      </c>
      <c r="G685" s="4" t="s">
        <v>1996</v>
      </c>
      <c r="H685" s="5">
        <v>638.03</v>
      </c>
    </row>
    <row r="686" spans="1:8" ht="15.75" customHeight="1">
      <c r="A686" s="271" t="s">
        <v>1096</v>
      </c>
      <c r="B686" s="271"/>
      <c r="C686" s="271"/>
      <c r="D686" s="271"/>
      <c r="E686" s="271"/>
      <c r="F686" s="271"/>
      <c r="G686" s="271"/>
      <c r="H686" s="271"/>
    </row>
    <row r="687" spans="1:8" ht="15.75" customHeight="1">
      <c r="A687" s="2"/>
      <c r="B687" s="271" t="s">
        <v>1413</v>
      </c>
      <c r="C687" s="271"/>
      <c r="D687" s="271"/>
      <c r="E687" s="271"/>
      <c r="F687" s="271"/>
      <c r="G687" s="271"/>
      <c r="H687" s="271"/>
    </row>
    <row r="688" spans="1:8" ht="15.75" customHeight="1">
      <c r="A688" s="2"/>
      <c r="B688" s="2"/>
      <c r="C688" s="4" t="s">
        <v>1552</v>
      </c>
      <c r="D688" s="4" t="s">
        <v>1576</v>
      </c>
      <c r="E688" s="4" t="s">
        <v>1792</v>
      </c>
      <c r="F688" s="4" t="s">
        <v>1944</v>
      </c>
      <c r="G688" s="4" t="s">
        <v>1995</v>
      </c>
      <c r="H688" s="5">
        <v>193.8</v>
      </c>
    </row>
    <row r="689" spans="1:8" ht="15.75" customHeight="1">
      <c r="A689" s="272" t="s">
        <v>1097</v>
      </c>
      <c r="B689" s="272"/>
      <c r="C689" s="272"/>
      <c r="D689" s="272"/>
      <c r="E689" s="272"/>
      <c r="F689" s="272"/>
      <c r="G689" s="272"/>
      <c r="H689" s="272"/>
    </row>
    <row r="690" spans="1:8" ht="15.75" customHeight="1">
      <c r="A690" s="2"/>
      <c r="B690" s="271" t="s">
        <v>1414</v>
      </c>
      <c r="C690" s="271"/>
      <c r="D690" s="271"/>
      <c r="E690" s="271"/>
      <c r="F690" s="271"/>
      <c r="G690" s="271"/>
      <c r="H690" s="271"/>
    </row>
    <row r="691" spans="1:8" ht="15.75" customHeight="1">
      <c r="A691" s="2"/>
      <c r="B691" s="2"/>
      <c r="C691" s="4" t="s">
        <v>1572</v>
      </c>
      <c r="D691" s="4" t="s">
        <v>1609</v>
      </c>
      <c r="E691" s="4" t="s">
        <v>1793</v>
      </c>
      <c r="F691" s="4" t="s">
        <v>1950</v>
      </c>
      <c r="G691" s="4" t="s">
        <v>1997</v>
      </c>
      <c r="H691" s="5">
        <v>3611</v>
      </c>
    </row>
    <row r="692" spans="1:8" ht="15.75" customHeight="1">
      <c r="A692" s="2"/>
      <c r="B692" s="2"/>
      <c r="C692" s="4" t="s">
        <v>1572</v>
      </c>
      <c r="D692" s="4" t="s">
        <v>1610</v>
      </c>
      <c r="E692" s="4" t="s">
        <v>1793</v>
      </c>
      <c r="F692" s="4" t="s">
        <v>1950</v>
      </c>
      <c r="G692" s="4" t="s">
        <v>1997</v>
      </c>
      <c r="H692" s="5">
        <v>2833</v>
      </c>
    </row>
    <row r="693" spans="1:8" ht="15.75" customHeight="1">
      <c r="A693" s="272" t="s">
        <v>1098</v>
      </c>
      <c r="B693" s="272"/>
      <c r="C693" s="272"/>
      <c r="D693" s="272"/>
      <c r="E693" s="272"/>
      <c r="F693" s="272"/>
      <c r="G693" s="272"/>
      <c r="H693" s="272"/>
    </row>
    <row r="694" spans="1:8" ht="15.75" customHeight="1">
      <c r="A694" s="2"/>
      <c r="B694" s="271" t="s">
        <v>1415</v>
      </c>
      <c r="C694" s="271"/>
      <c r="D694" s="271"/>
      <c r="E694" s="271"/>
      <c r="F694" s="271"/>
      <c r="G694" s="271"/>
      <c r="H694" s="271"/>
    </row>
    <row r="695" spans="1:8" ht="15.75" customHeight="1">
      <c r="A695" s="2"/>
      <c r="B695" s="2"/>
      <c r="C695" s="4" t="s">
        <v>1552</v>
      </c>
      <c r="D695" s="4" t="s">
        <v>1576</v>
      </c>
      <c r="E695" s="4" t="s">
        <v>1794</v>
      </c>
      <c r="F695" s="4" t="s">
        <v>1954</v>
      </c>
      <c r="G695" s="4" t="s">
        <v>1999</v>
      </c>
      <c r="H695" s="5">
        <v>129.59</v>
      </c>
    </row>
    <row r="696" spans="1:8" ht="15.75" customHeight="1">
      <c r="A696" s="272" t="s">
        <v>1099</v>
      </c>
      <c r="B696" s="272"/>
      <c r="C696" s="272"/>
      <c r="D696" s="272"/>
      <c r="E696" s="272"/>
      <c r="F696" s="272"/>
      <c r="G696" s="272"/>
      <c r="H696" s="272"/>
    </row>
    <row r="697" spans="1:8" ht="15.75" customHeight="1">
      <c r="A697" s="2"/>
      <c r="B697" s="271" t="s">
        <v>1416</v>
      </c>
      <c r="C697" s="271"/>
      <c r="D697" s="271"/>
      <c r="E697" s="271"/>
      <c r="F697" s="271"/>
      <c r="G697" s="271"/>
      <c r="H697" s="271"/>
    </row>
    <row r="698" spans="1:8" ht="15.75" customHeight="1">
      <c r="A698" s="2"/>
      <c r="B698" s="2"/>
      <c r="C698" s="4" t="s">
        <v>1560</v>
      </c>
      <c r="D698" s="4" t="s">
        <v>1586</v>
      </c>
      <c r="E698" s="4" t="s">
        <v>1795</v>
      </c>
      <c r="F698" s="4" t="s">
        <v>1922</v>
      </c>
      <c r="G698" s="4" t="s">
        <v>1998</v>
      </c>
      <c r="H698" s="5">
        <v>5451.76</v>
      </c>
    </row>
    <row r="699" spans="1:8" ht="15.75" customHeight="1">
      <c r="A699" s="2"/>
      <c r="B699" s="271" t="s">
        <v>1417</v>
      </c>
      <c r="C699" s="271"/>
      <c r="D699" s="271"/>
      <c r="E699" s="271"/>
      <c r="F699" s="271"/>
      <c r="G699" s="271"/>
      <c r="H699" s="271"/>
    </row>
    <row r="700" spans="1:8" ht="15.75" customHeight="1">
      <c r="A700" s="2"/>
      <c r="B700" s="2"/>
      <c r="C700" s="4" t="s">
        <v>1560</v>
      </c>
      <c r="D700" s="4" t="s">
        <v>1586</v>
      </c>
      <c r="E700" s="4" t="s">
        <v>1796</v>
      </c>
      <c r="F700" s="4" t="s">
        <v>1985</v>
      </c>
      <c r="G700" s="4" t="s">
        <v>1998</v>
      </c>
      <c r="H700" s="5">
        <v>1802.36</v>
      </c>
    </row>
    <row r="701" spans="1:8" ht="15.75" customHeight="1">
      <c r="A701" s="2"/>
      <c r="B701" s="271" t="s">
        <v>1418</v>
      </c>
      <c r="C701" s="271"/>
      <c r="D701" s="271"/>
      <c r="E701" s="271"/>
      <c r="F701" s="271"/>
      <c r="G701" s="271"/>
      <c r="H701" s="271"/>
    </row>
    <row r="702" spans="1:8" ht="15.75" customHeight="1">
      <c r="A702" s="2"/>
      <c r="B702" s="2"/>
      <c r="C702" s="4" t="s">
        <v>1560</v>
      </c>
      <c r="D702" s="4" t="s">
        <v>1586</v>
      </c>
      <c r="E702" s="4" t="s">
        <v>1797</v>
      </c>
      <c r="F702" s="4" t="s">
        <v>1986</v>
      </c>
      <c r="G702" s="4" t="s">
        <v>1999</v>
      </c>
      <c r="H702" s="5">
        <v>5951.76</v>
      </c>
    </row>
    <row r="703" spans="1:8" ht="15.75" customHeight="1">
      <c r="A703" s="2"/>
      <c r="B703" s="271" t="s">
        <v>1419</v>
      </c>
      <c r="C703" s="271"/>
      <c r="D703" s="271"/>
      <c r="E703" s="271"/>
      <c r="F703" s="271"/>
      <c r="G703" s="271"/>
      <c r="H703" s="271"/>
    </row>
    <row r="704" spans="1:8" ht="15.75" customHeight="1">
      <c r="A704" s="2"/>
      <c r="B704" s="2"/>
      <c r="C704" s="4" t="s">
        <v>1560</v>
      </c>
      <c r="D704" s="4" t="s">
        <v>1611</v>
      </c>
      <c r="E704" s="4" t="s">
        <v>1798</v>
      </c>
      <c r="F704" s="4" t="s">
        <v>1949</v>
      </c>
      <c r="G704" s="4" t="s">
        <v>1999</v>
      </c>
      <c r="H704" s="5">
        <v>2055</v>
      </c>
    </row>
    <row r="705" spans="1:8" ht="15.75" customHeight="1">
      <c r="A705" s="2"/>
      <c r="B705" s="271" t="s">
        <v>1420</v>
      </c>
      <c r="C705" s="271"/>
      <c r="D705" s="271"/>
      <c r="E705" s="271"/>
      <c r="F705" s="271"/>
      <c r="G705" s="271"/>
      <c r="H705" s="271"/>
    </row>
    <row r="706" spans="1:8" ht="15.75" customHeight="1">
      <c r="A706" s="2"/>
      <c r="B706" s="2"/>
      <c r="C706" s="4" t="s">
        <v>1560</v>
      </c>
      <c r="D706" s="4" t="s">
        <v>1586</v>
      </c>
      <c r="E706" s="4" t="s">
        <v>1799</v>
      </c>
      <c r="F706" s="4" t="s">
        <v>1987</v>
      </c>
      <c r="G706" s="4" t="s">
        <v>2006</v>
      </c>
      <c r="H706" s="5">
        <v>5801.76</v>
      </c>
    </row>
    <row r="707" spans="1:8" ht="15.75" customHeight="1">
      <c r="A707" s="2"/>
      <c r="B707" s="271" t="s">
        <v>1421</v>
      </c>
      <c r="C707" s="271"/>
      <c r="D707" s="271"/>
      <c r="E707" s="271"/>
      <c r="F707" s="271"/>
      <c r="G707" s="271"/>
      <c r="H707" s="271"/>
    </row>
    <row r="708" spans="1:8" ht="15.75" customHeight="1">
      <c r="A708" s="2"/>
      <c r="B708" s="2"/>
      <c r="C708" s="4" t="s">
        <v>1558</v>
      </c>
      <c r="D708" s="4" t="s">
        <v>1612</v>
      </c>
      <c r="E708" s="4" t="s">
        <v>1799</v>
      </c>
      <c r="F708" s="4" t="s">
        <v>1987</v>
      </c>
      <c r="G708" s="4" t="s">
        <v>2006</v>
      </c>
      <c r="H708" s="5">
        <v>1997.21</v>
      </c>
    </row>
    <row r="709" spans="1:8" ht="15.75" customHeight="1">
      <c r="A709" s="2"/>
      <c r="B709" s="271" t="s">
        <v>1422</v>
      </c>
      <c r="C709" s="271"/>
      <c r="D709" s="271"/>
      <c r="E709" s="271"/>
      <c r="F709" s="271"/>
      <c r="G709" s="271"/>
      <c r="H709" s="271"/>
    </row>
    <row r="710" spans="1:8" ht="15.75" customHeight="1">
      <c r="A710" s="2"/>
      <c r="B710" s="2"/>
      <c r="C710" s="4" t="s">
        <v>1560</v>
      </c>
      <c r="D710" s="4" t="s">
        <v>1586</v>
      </c>
      <c r="E710" s="4" t="s">
        <v>1800</v>
      </c>
      <c r="F710" s="4" t="s">
        <v>1948</v>
      </c>
      <c r="G710" s="4" t="s">
        <v>2000</v>
      </c>
      <c r="H710" s="5">
        <v>5451.76</v>
      </c>
    </row>
    <row r="711" spans="1:8" ht="15.75" customHeight="1">
      <c r="A711" s="2"/>
      <c r="B711" s="271" t="s">
        <v>1423</v>
      </c>
      <c r="C711" s="271"/>
      <c r="D711" s="271"/>
      <c r="E711" s="271"/>
      <c r="F711" s="271"/>
      <c r="G711" s="271"/>
      <c r="H711" s="271"/>
    </row>
    <row r="712" spans="1:8" ht="15.75" customHeight="1">
      <c r="A712" s="2"/>
      <c r="B712" s="2"/>
      <c r="C712" s="4" t="s">
        <v>1560</v>
      </c>
      <c r="D712" s="4" t="s">
        <v>1586</v>
      </c>
      <c r="E712" s="4" t="s">
        <v>1801</v>
      </c>
      <c r="F712" s="4" t="s">
        <v>1972</v>
      </c>
      <c r="G712" s="4" t="s">
        <v>2000</v>
      </c>
      <c r="H712" s="5">
        <v>8367.73</v>
      </c>
    </row>
    <row r="713" spans="1:8" ht="15.75" customHeight="1">
      <c r="A713" s="2"/>
      <c r="B713" s="271" t="s">
        <v>1424</v>
      </c>
      <c r="C713" s="271"/>
      <c r="D713" s="271"/>
      <c r="E713" s="271"/>
      <c r="F713" s="271"/>
      <c r="G713" s="271"/>
      <c r="H713" s="271"/>
    </row>
    <row r="714" spans="1:8" ht="15.75" customHeight="1">
      <c r="A714" s="2"/>
      <c r="B714" s="2"/>
      <c r="C714" s="4" t="s">
        <v>1560</v>
      </c>
      <c r="D714" s="4" t="s">
        <v>1586</v>
      </c>
      <c r="E714" s="4" t="s">
        <v>1802</v>
      </c>
      <c r="F714" s="4" t="s">
        <v>1941</v>
      </c>
      <c r="G714" s="4" t="s">
        <v>1996</v>
      </c>
      <c r="H714" s="5">
        <v>4501.76</v>
      </c>
    </row>
    <row r="715" spans="1:8" ht="15.75" customHeight="1">
      <c r="A715" s="2"/>
      <c r="B715" s="271" t="s">
        <v>1425</v>
      </c>
      <c r="C715" s="271"/>
      <c r="D715" s="271"/>
      <c r="E715" s="271"/>
      <c r="F715" s="271"/>
      <c r="G715" s="271"/>
      <c r="H715" s="271"/>
    </row>
    <row r="716" spans="1:8" ht="15.75" customHeight="1">
      <c r="A716" s="2"/>
      <c r="B716" s="2"/>
      <c r="C716" s="4" t="s">
        <v>1560</v>
      </c>
      <c r="D716" s="4" t="s">
        <v>1586</v>
      </c>
      <c r="E716" s="4" t="s">
        <v>1803</v>
      </c>
      <c r="F716" s="4" t="s">
        <v>1951</v>
      </c>
      <c r="G716" s="4" t="s">
        <v>2001</v>
      </c>
      <c r="H716" s="5">
        <v>5451.76</v>
      </c>
    </row>
    <row r="717" spans="1:8" ht="15.75" customHeight="1">
      <c r="A717" s="2"/>
      <c r="B717" s="271" t="s">
        <v>1426</v>
      </c>
      <c r="C717" s="271"/>
      <c r="D717" s="271"/>
      <c r="E717" s="271"/>
      <c r="F717" s="271"/>
      <c r="G717" s="271"/>
      <c r="H717" s="271"/>
    </row>
    <row r="718" spans="1:8" ht="15.75" customHeight="1">
      <c r="A718" s="2"/>
      <c r="B718" s="2"/>
      <c r="C718" s="4" t="s">
        <v>1560</v>
      </c>
      <c r="D718" s="4" t="s">
        <v>1586</v>
      </c>
      <c r="E718" s="4" t="s">
        <v>1804</v>
      </c>
      <c r="F718" s="4" t="s">
        <v>1926</v>
      </c>
      <c r="G718" s="4" t="s">
        <v>2002</v>
      </c>
      <c r="H718" s="5">
        <v>5701.76</v>
      </c>
    </row>
    <row r="719" spans="1:8" ht="15.75" customHeight="1">
      <c r="A719" s="2"/>
      <c r="B719" s="271" t="s">
        <v>1427</v>
      </c>
      <c r="C719" s="271"/>
      <c r="D719" s="271"/>
      <c r="E719" s="271"/>
      <c r="F719" s="271"/>
      <c r="G719" s="271"/>
      <c r="H719" s="271"/>
    </row>
    <row r="720" spans="1:8" ht="15.75" customHeight="1">
      <c r="A720" s="2"/>
      <c r="B720" s="2"/>
      <c r="C720" s="4" t="s">
        <v>1560</v>
      </c>
      <c r="D720" s="4" t="s">
        <v>1586</v>
      </c>
      <c r="E720" s="4" t="s">
        <v>1805</v>
      </c>
      <c r="F720" s="4" t="s">
        <v>1927</v>
      </c>
      <c r="G720" s="4" t="s">
        <v>2003</v>
      </c>
      <c r="H720" s="5">
        <v>5451.76</v>
      </c>
    </row>
    <row r="721" spans="1:8" ht="15.75" customHeight="1">
      <c r="A721" s="2"/>
      <c r="B721" s="271" t="s">
        <v>1428</v>
      </c>
      <c r="C721" s="271"/>
      <c r="D721" s="271"/>
      <c r="E721" s="271"/>
      <c r="F721" s="271"/>
      <c r="G721" s="271"/>
      <c r="H721" s="271"/>
    </row>
    <row r="722" spans="1:8" ht="15.75" customHeight="1">
      <c r="A722" s="2"/>
      <c r="B722" s="2"/>
      <c r="C722" s="4" t="s">
        <v>1560</v>
      </c>
      <c r="D722" s="4" t="s">
        <v>1586</v>
      </c>
      <c r="E722" s="4" t="s">
        <v>1806</v>
      </c>
      <c r="F722" s="4" t="s">
        <v>1928</v>
      </c>
      <c r="G722" s="4" t="s">
        <v>2004</v>
      </c>
      <c r="H722" s="5">
        <v>5451.76</v>
      </c>
    </row>
    <row r="723" spans="1:8" ht="15.75" customHeight="1">
      <c r="A723" s="2"/>
      <c r="B723" s="271" t="s">
        <v>1429</v>
      </c>
      <c r="C723" s="271"/>
      <c r="D723" s="271"/>
      <c r="E723" s="271"/>
      <c r="F723" s="271"/>
      <c r="G723" s="271"/>
      <c r="H723" s="271"/>
    </row>
    <row r="724" spans="1:8" ht="15.75" customHeight="1">
      <c r="A724" s="2"/>
      <c r="B724" s="2"/>
      <c r="C724" s="4" t="s">
        <v>1560</v>
      </c>
      <c r="D724" s="4" t="s">
        <v>1586</v>
      </c>
      <c r="E724" s="4" t="s">
        <v>1807</v>
      </c>
      <c r="F724" s="4" t="s">
        <v>1902</v>
      </c>
      <c r="G724" s="4" t="s">
        <v>1997</v>
      </c>
      <c r="H724" s="5">
        <v>5451.78</v>
      </c>
    </row>
    <row r="725" spans="1:8" ht="15.75" customHeight="1">
      <c r="A725" s="2"/>
      <c r="B725" s="271" t="s">
        <v>1430</v>
      </c>
      <c r="C725" s="271"/>
      <c r="D725" s="271"/>
      <c r="E725" s="271"/>
      <c r="F725" s="271"/>
      <c r="G725" s="271"/>
      <c r="H725" s="271"/>
    </row>
    <row r="726" spans="1:8" ht="15.75" customHeight="1">
      <c r="A726" s="2"/>
      <c r="B726" s="2"/>
      <c r="C726" s="4" t="s">
        <v>1560</v>
      </c>
      <c r="D726" s="4" t="s">
        <v>1613</v>
      </c>
      <c r="E726" s="4" t="s">
        <v>1808</v>
      </c>
      <c r="F726" s="4" t="s">
        <v>1919</v>
      </c>
      <c r="G726" s="4" t="s">
        <v>1997</v>
      </c>
      <c r="H726" s="5">
        <v>4600.63</v>
      </c>
    </row>
    <row r="727" spans="1:8" ht="15.75" customHeight="1">
      <c r="A727" s="2"/>
      <c r="B727" s="271" t="s">
        <v>1431</v>
      </c>
      <c r="C727" s="271"/>
      <c r="D727" s="271"/>
      <c r="E727" s="271"/>
      <c r="F727" s="271"/>
      <c r="G727" s="271"/>
      <c r="H727" s="271"/>
    </row>
    <row r="728" spans="1:8" ht="15.75" customHeight="1">
      <c r="A728" s="2"/>
      <c r="B728" s="2"/>
      <c r="C728" s="4" t="s">
        <v>1560</v>
      </c>
      <c r="D728" s="4" t="s">
        <v>1586</v>
      </c>
      <c r="E728" s="4" t="s">
        <v>1809</v>
      </c>
      <c r="F728" s="4" t="s">
        <v>1944</v>
      </c>
      <c r="G728" s="4" t="s">
        <v>1995</v>
      </c>
      <c r="H728" s="5">
        <v>5451.76</v>
      </c>
    </row>
    <row r="729" spans="1:8" ht="15.75" customHeight="1">
      <c r="A729" s="2"/>
      <c r="B729" s="271" t="s">
        <v>1432</v>
      </c>
      <c r="C729" s="271"/>
      <c r="D729" s="271"/>
      <c r="E729" s="271"/>
      <c r="F729" s="271"/>
      <c r="G729" s="271"/>
      <c r="H729" s="271"/>
    </row>
    <row r="730" spans="1:8" ht="15.75" customHeight="1">
      <c r="A730" s="2"/>
      <c r="B730" s="2"/>
      <c r="C730" s="4" t="s">
        <v>1560</v>
      </c>
      <c r="D730" s="4" t="s">
        <v>1586</v>
      </c>
      <c r="E730" s="4" t="s">
        <v>1810</v>
      </c>
      <c r="F730" s="4" t="s">
        <v>1988</v>
      </c>
      <c r="G730" s="4" t="s">
        <v>2005</v>
      </c>
      <c r="H730" s="5">
        <v>5415.76</v>
      </c>
    </row>
    <row r="731" spans="1:8" ht="15.75" customHeight="1">
      <c r="A731" s="272" t="s">
        <v>1100</v>
      </c>
      <c r="B731" s="272"/>
      <c r="C731" s="272"/>
      <c r="D731" s="272"/>
      <c r="E731" s="272"/>
      <c r="F731" s="272"/>
      <c r="G731" s="272"/>
      <c r="H731" s="272"/>
    </row>
    <row r="732" spans="1:8" ht="15.75" customHeight="1">
      <c r="A732" s="2"/>
      <c r="B732" s="271" t="s">
        <v>1433</v>
      </c>
      <c r="C732" s="271"/>
      <c r="D732" s="271"/>
      <c r="E732" s="271"/>
      <c r="F732" s="271"/>
      <c r="G732" s="271"/>
      <c r="H732" s="271"/>
    </row>
    <row r="733" spans="1:8" ht="15.75" customHeight="1">
      <c r="A733" s="2"/>
      <c r="B733" s="2"/>
      <c r="C733" s="4" t="s">
        <v>1566</v>
      </c>
      <c r="D733" s="4" t="s">
        <v>1614</v>
      </c>
      <c r="E733" s="4" t="s">
        <v>1811</v>
      </c>
      <c r="F733" s="4" t="s">
        <v>1969</v>
      </c>
      <c r="G733" s="4" t="s">
        <v>1998</v>
      </c>
      <c r="H733" s="5">
        <v>1100.81</v>
      </c>
    </row>
    <row r="734" spans="1:8" ht="15.75" customHeight="1">
      <c r="A734" s="272" t="s">
        <v>1101</v>
      </c>
      <c r="B734" s="272"/>
      <c r="C734" s="272"/>
      <c r="D734" s="272"/>
      <c r="E734" s="272"/>
      <c r="F734" s="272"/>
      <c r="G734" s="272"/>
      <c r="H734" s="272"/>
    </row>
    <row r="735" spans="1:8" ht="15.75" customHeight="1">
      <c r="A735" s="2"/>
      <c r="B735" s="271" t="s">
        <v>1434</v>
      </c>
      <c r="C735" s="271"/>
      <c r="D735" s="271"/>
      <c r="E735" s="271"/>
      <c r="F735" s="271"/>
      <c r="G735" s="271"/>
      <c r="H735" s="271"/>
    </row>
    <row r="736" spans="1:8" ht="15.75" customHeight="1">
      <c r="A736" s="2"/>
      <c r="B736" s="2"/>
      <c r="C736" s="4" t="s">
        <v>1572</v>
      </c>
      <c r="D736" s="4" t="s">
        <v>1615</v>
      </c>
      <c r="E736" s="4" t="s">
        <v>1812</v>
      </c>
      <c r="F736" s="4" t="s">
        <v>1917</v>
      </c>
      <c r="G736" s="4" t="s">
        <v>2004</v>
      </c>
      <c r="H736" s="5">
        <v>5460</v>
      </c>
    </row>
    <row r="737" spans="1:8" ht="15.75" customHeight="1">
      <c r="A737" s="2"/>
      <c r="B737" s="271" t="s">
        <v>1435</v>
      </c>
      <c r="C737" s="271"/>
      <c r="D737" s="271"/>
      <c r="E737" s="271"/>
      <c r="F737" s="271"/>
      <c r="G737" s="271"/>
      <c r="H737" s="271"/>
    </row>
    <row r="738" spans="1:8" ht="15.75" customHeight="1">
      <c r="A738" s="2"/>
      <c r="B738" s="2"/>
      <c r="C738" s="4" t="s">
        <v>1572</v>
      </c>
      <c r="D738" s="4" t="s">
        <v>1615</v>
      </c>
      <c r="E738" s="4" t="s">
        <v>1813</v>
      </c>
      <c r="F738" s="4" t="s">
        <v>1984</v>
      </c>
      <c r="G738" s="4" t="s">
        <v>1995</v>
      </c>
      <c r="H738" s="5">
        <v>341</v>
      </c>
    </row>
    <row r="739" spans="1:8" ht="15.75" customHeight="1">
      <c r="A739" s="272" t="s">
        <v>1102</v>
      </c>
      <c r="B739" s="272"/>
      <c r="C739" s="272"/>
      <c r="D739" s="272"/>
      <c r="E739" s="272"/>
      <c r="F739" s="272"/>
      <c r="G739" s="272"/>
      <c r="H739" s="272"/>
    </row>
    <row r="740" spans="1:8" ht="15.75" customHeight="1">
      <c r="A740" s="2"/>
      <c r="B740" s="271" t="s">
        <v>1436</v>
      </c>
      <c r="C740" s="271"/>
      <c r="D740" s="271"/>
      <c r="E740" s="271"/>
      <c r="F740" s="271"/>
      <c r="G740" s="271"/>
      <c r="H740" s="271"/>
    </row>
    <row r="741" spans="1:8" ht="15.75" customHeight="1">
      <c r="A741" s="2"/>
      <c r="B741" s="2"/>
      <c r="C741" s="4" t="s">
        <v>1561</v>
      </c>
      <c r="D741" s="4" t="s">
        <v>1605</v>
      </c>
      <c r="E741" s="4" t="s">
        <v>1814</v>
      </c>
      <c r="F741" s="4" t="s">
        <v>1989</v>
      </c>
      <c r="G741" s="4" t="s">
        <v>1999</v>
      </c>
      <c r="H741" s="5">
        <v>8.14</v>
      </c>
    </row>
    <row r="742" spans="1:8" ht="15.75" customHeight="1">
      <c r="A742" s="272" t="s">
        <v>1103</v>
      </c>
      <c r="B742" s="272"/>
      <c r="C742" s="272"/>
      <c r="D742" s="272"/>
      <c r="E742" s="272"/>
      <c r="F742" s="272"/>
      <c r="G742" s="272"/>
      <c r="H742" s="272"/>
    </row>
    <row r="743" spans="1:8" ht="15.75" customHeight="1">
      <c r="A743" s="2"/>
      <c r="B743" s="271" t="s">
        <v>1437</v>
      </c>
      <c r="C743" s="271"/>
      <c r="D743" s="271"/>
      <c r="E743" s="271"/>
      <c r="F743" s="271"/>
      <c r="G743" s="271"/>
      <c r="H743" s="271"/>
    </row>
    <row r="744" spans="1:8" ht="15.75" customHeight="1">
      <c r="A744" s="2"/>
      <c r="B744" s="2"/>
      <c r="C744" s="4" t="s">
        <v>1573</v>
      </c>
      <c r="D744" s="4" t="s">
        <v>1581</v>
      </c>
      <c r="E744" s="4" t="s">
        <v>1815</v>
      </c>
      <c r="F744" s="4" t="s">
        <v>1959</v>
      </c>
      <c r="G744" s="4" t="s">
        <v>2006</v>
      </c>
      <c r="H744" s="5">
        <v>774.63</v>
      </c>
    </row>
    <row r="745" spans="1:8" ht="15.75" customHeight="1">
      <c r="A745" s="2"/>
      <c r="B745" s="271" t="s">
        <v>1438</v>
      </c>
      <c r="C745" s="271"/>
      <c r="D745" s="271"/>
      <c r="E745" s="271"/>
      <c r="F745" s="271"/>
      <c r="G745" s="271"/>
      <c r="H745" s="271"/>
    </row>
    <row r="746" spans="1:8" ht="15.75" customHeight="1">
      <c r="A746" s="2"/>
      <c r="B746" s="2"/>
      <c r="C746" s="4" t="s">
        <v>1573</v>
      </c>
      <c r="D746" s="4" t="s">
        <v>1581</v>
      </c>
      <c r="E746" s="4" t="s">
        <v>1626</v>
      </c>
      <c r="F746" s="4" t="s">
        <v>1943</v>
      </c>
      <c r="G746" s="4" t="s">
        <v>1997</v>
      </c>
      <c r="H746" s="5">
        <v>15.47</v>
      </c>
    </row>
    <row r="747" spans="1:8" ht="15.75" customHeight="1">
      <c r="A747" s="2"/>
      <c r="B747" s="271" t="s">
        <v>1439</v>
      </c>
      <c r="C747" s="271"/>
      <c r="D747" s="271"/>
      <c r="E747" s="271"/>
      <c r="F747" s="271"/>
      <c r="G747" s="271"/>
      <c r="H747" s="271"/>
    </row>
    <row r="748" spans="1:8" ht="15.75" customHeight="1">
      <c r="A748" s="2"/>
      <c r="B748" s="2"/>
      <c r="C748" s="4" t="s">
        <v>1573</v>
      </c>
      <c r="D748" s="4" t="s">
        <v>1581</v>
      </c>
      <c r="E748" s="4" t="s">
        <v>1624</v>
      </c>
      <c r="F748" s="4"/>
      <c r="G748" s="4" t="s">
        <v>2001</v>
      </c>
      <c r="H748" s="5">
        <v>0</v>
      </c>
    </row>
    <row r="749" spans="1:8" ht="15.75" customHeight="1">
      <c r="A749" s="2"/>
      <c r="B749" s="271" t="s">
        <v>1440</v>
      </c>
      <c r="C749" s="271"/>
      <c r="D749" s="271"/>
      <c r="E749" s="271"/>
      <c r="F749" s="271"/>
      <c r="G749" s="271"/>
      <c r="H749" s="271"/>
    </row>
    <row r="750" spans="1:8" ht="15.75" customHeight="1">
      <c r="A750" s="2"/>
      <c r="B750" s="2"/>
      <c r="C750" s="4" t="s">
        <v>1573</v>
      </c>
      <c r="D750" s="4" t="s">
        <v>1581</v>
      </c>
      <c r="E750" s="4" t="s">
        <v>1626</v>
      </c>
      <c r="F750" s="4" t="s">
        <v>1929</v>
      </c>
      <c r="G750" s="4" t="s">
        <v>1995</v>
      </c>
      <c r="H750" s="5">
        <v>15.9</v>
      </c>
    </row>
    <row r="751" spans="1:8" ht="15.75" customHeight="1">
      <c r="A751" s="2"/>
      <c r="B751" s="271" t="s">
        <v>1441</v>
      </c>
      <c r="C751" s="271"/>
      <c r="D751" s="271"/>
      <c r="E751" s="271"/>
      <c r="F751" s="271"/>
      <c r="G751" s="271"/>
      <c r="H751" s="271"/>
    </row>
    <row r="752" spans="1:8" ht="15.75" customHeight="1">
      <c r="A752" s="2"/>
      <c r="B752" s="2"/>
      <c r="C752" s="4" t="s">
        <v>1573</v>
      </c>
      <c r="D752" s="4" t="s">
        <v>1581</v>
      </c>
      <c r="E752" s="4" t="s">
        <v>1816</v>
      </c>
      <c r="F752" s="4" t="s">
        <v>1935</v>
      </c>
      <c r="G752" s="4" t="s">
        <v>2003</v>
      </c>
      <c r="H752" s="5">
        <v>1105.39</v>
      </c>
    </row>
    <row r="753" spans="1:8" ht="15.75" customHeight="1">
      <c r="A753" s="2"/>
      <c r="B753" s="271" t="s">
        <v>1442</v>
      </c>
      <c r="C753" s="271"/>
      <c r="D753" s="271"/>
      <c r="E753" s="271"/>
      <c r="F753" s="271"/>
      <c r="G753" s="271"/>
      <c r="H753" s="271"/>
    </row>
    <row r="754" spans="1:8" ht="15.75" customHeight="1">
      <c r="A754" s="2"/>
      <c r="B754" s="2"/>
      <c r="C754" s="4" t="s">
        <v>1573</v>
      </c>
      <c r="D754" s="4" t="s">
        <v>1581</v>
      </c>
      <c r="E754" s="4" t="s">
        <v>1817</v>
      </c>
      <c r="F754" s="4" t="s">
        <v>1935</v>
      </c>
      <c r="G754" s="4" t="s">
        <v>2003</v>
      </c>
      <c r="H754" s="5">
        <v>27.47</v>
      </c>
    </row>
    <row r="755" spans="1:8" ht="15.75" customHeight="1">
      <c r="A755" s="2"/>
      <c r="B755" s="271" t="s">
        <v>1443</v>
      </c>
      <c r="C755" s="271"/>
      <c r="D755" s="271"/>
      <c r="E755" s="271"/>
      <c r="F755" s="271"/>
      <c r="G755" s="271"/>
      <c r="H755" s="271"/>
    </row>
    <row r="756" spans="1:8" ht="15.75" customHeight="1">
      <c r="A756" s="2"/>
      <c r="B756" s="2"/>
      <c r="C756" s="4" t="s">
        <v>1573</v>
      </c>
      <c r="D756" s="4" t="s">
        <v>1581</v>
      </c>
      <c r="E756" s="4" t="s">
        <v>1818</v>
      </c>
      <c r="F756" s="4" t="s">
        <v>1935</v>
      </c>
      <c r="G756" s="4" t="s">
        <v>2003</v>
      </c>
      <c r="H756" s="5">
        <v>15.47</v>
      </c>
    </row>
    <row r="757" spans="1:8" ht="15.75" customHeight="1">
      <c r="A757" s="2"/>
      <c r="B757" s="271" t="s">
        <v>1444</v>
      </c>
      <c r="C757" s="271"/>
      <c r="D757" s="271"/>
      <c r="E757" s="271"/>
      <c r="F757" s="271"/>
      <c r="G757" s="271"/>
      <c r="H757" s="271"/>
    </row>
    <row r="758" spans="1:8" ht="15.75" customHeight="1">
      <c r="A758" s="2"/>
      <c r="B758" s="2"/>
      <c r="C758" s="4" t="s">
        <v>1573</v>
      </c>
      <c r="D758" s="4" t="s">
        <v>1581</v>
      </c>
      <c r="E758" s="4" t="s">
        <v>1626</v>
      </c>
      <c r="F758" s="4" t="s">
        <v>1902</v>
      </c>
      <c r="G758" s="4" t="s">
        <v>1997</v>
      </c>
      <c r="H758" s="5">
        <v>16.12</v>
      </c>
    </row>
    <row r="759" spans="1:8" ht="15.75" customHeight="1">
      <c r="A759" s="2"/>
      <c r="B759" s="271" t="s">
        <v>1445</v>
      </c>
      <c r="C759" s="271"/>
      <c r="D759" s="271"/>
      <c r="E759" s="271"/>
      <c r="F759" s="271"/>
      <c r="G759" s="271"/>
      <c r="H759" s="271"/>
    </row>
    <row r="760" spans="1:8" ht="15.75" customHeight="1">
      <c r="A760" s="2"/>
      <c r="B760" s="2"/>
      <c r="C760" s="4" t="s">
        <v>1573</v>
      </c>
      <c r="D760" s="4" t="s">
        <v>1581</v>
      </c>
      <c r="E760" s="4" t="s">
        <v>1626</v>
      </c>
      <c r="F760" s="4" t="s">
        <v>1929</v>
      </c>
      <c r="G760" s="4" t="s">
        <v>1995</v>
      </c>
      <c r="H760" s="5">
        <v>965.04</v>
      </c>
    </row>
    <row r="761" spans="1:8" ht="15.75" customHeight="1">
      <c r="A761" s="2"/>
      <c r="B761" s="271" t="s">
        <v>1446</v>
      </c>
      <c r="C761" s="271"/>
      <c r="D761" s="271"/>
      <c r="E761" s="271"/>
      <c r="F761" s="271"/>
      <c r="G761" s="271"/>
      <c r="H761" s="271"/>
    </row>
    <row r="762" spans="1:8" ht="15.75" customHeight="1">
      <c r="A762" s="2"/>
      <c r="B762" s="2"/>
      <c r="C762" s="4" t="s">
        <v>1573</v>
      </c>
      <c r="D762" s="4" t="s">
        <v>1581</v>
      </c>
      <c r="E762" s="4" t="s">
        <v>1626</v>
      </c>
      <c r="F762" s="4" t="s">
        <v>1929</v>
      </c>
      <c r="G762" s="4" t="s">
        <v>1995</v>
      </c>
      <c r="H762" s="5">
        <v>29.72</v>
      </c>
    </row>
    <row r="763" spans="1:8" ht="15.75" customHeight="1">
      <c r="A763" s="2"/>
      <c r="B763" s="271" t="s">
        <v>1447</v>
      </c>
      <c r="C763" s="271"/>
      <c r="D763" s="271"/>
      <c r="E763" s="271"/>
      <c r="F763" s="271"/>
      <c r="G763" s="271"/>
      <c r="H763" s="271"/>
    </row>
    <row r="764" spans="1:8" ht="15.75" customHeight="1">
      <c r="A764" s="2"/>
      <c r="B764" s="2"/>
      <c r="C764" s="4" t="s">
        <v>1573</v>
      </c>
      <c r="D764" s="4" t="s">
        <v>1581</v>
      </c>
      <c r="E764" s="4" t="s">
        <v>1626</v>
      </c>
      <c r="F764" s="4" t="s">
        <v>1929</v>
      </c>
      <c r="G764" s="4" t="s">
        <v>1995</v>
      </c>
      <c r="H764" s="5">
        <v>15.44</v>
      </c>
    </row>
    <row r="765" spans="1:8" ht="15.75" customHeight="1">
      <c r="A765" s="2"/>
      <c r="B765" s="271" t="s">
        <v>1448</v>
      </c>
      <c r="C765" s="271"/>
      <c r="D765" s="271"/>
      <c r="E765" s="271"/>
      <c r="F765" s="271"/>
      <c r="G765" s="271"/>
      <c r="H765" s="271"/>
    </row>
    <row r="766" spans="1:8" ht="15.75" customHeight="1">
      <c r="A766" s="2"/>
      <c r="B766" s="2"/>
      <c r="C766" s="4" t="s">
        <v>1573</v>
      </c>
      <c r="D766" s="4" t="s">
        <v>1581</v>
      </c>
      <c r="E766" s="4" t="s">
        <v>1819</v>
      </c>
      <c r="F766" s="4" t="s">
        <v>1990</v>
      </c>
      <c r="G766" s="4" t="s">
        <v>2001</v>
      </c>
      <c r="H766" s="5">
        <v>16.15</v>
      </c>
    </row>
    <row r="767" spans="1:8" ht="15.75" customHeight="1">
      <c r="A767" s="2"/>
      <c r="B767" s="271" t="s">
        <v>1449</v>
      </c>
      <c r="C767" s="271"/>
      <c r="D767" s="271"/>
      <c r="E767" s="271"/>
      <c r="F767" s="271"/>
      <c r="G767" s="271"/>
      <c r="H767" s="271"/>
    </row>
    <row r="768" spans="1:8" ht="15.75" customHeight="1">
      <c r="A768" s="2"/>
      <c r="B768" s="2"/>
      <c r="C768" s="4" t="s">
        <v>1573</v>
      </c>
      <c r="D768" s="4" t="s">
        <v>1581</v>
      </c>
      <c r="E768" s="4" t="s">
        <v>1820</v>
      </c>
      <c r="F768" s="4" t="s">
        <v>1990</v>
      </c>
      <c r="G768" s="4" t="s">
        <v>2001</v>
      </c>
      <c r="H768" s="5">
        <v>16.34</v>
      </c>
    </row>
    <row r="769" spans="1:8" ht="15.75" customHeight="1">
      <c r="A769" s="2"/>
      <c r="B769" s="271" t="s">
        <v>1450</v>
      </c>
      <c r="C769" s="271"/>
      <c r="D769" s="271"/>
      <c r="E769" s="271"/>
      <c r="F769" s="271"/>
      <c r="G769" s="271"/>
      <c r="H769" s="271"/>
    </row>
    <row r="770" spans="1:8" ht="15.75" customHeight="1">
      <c r="A770" s="2"/>
      <c r="B770" s="2"/>
      <c r="C770" s="4" t="s">
        <v>1573</v>
      </c>
      <c r="D770" s="4" t="s">
        <v>1581</v>
      </c>
      <c r="E770" s="4" t="s">
        <v>1821</v>
      </c>
      <c r="F770" s="4" t="s">
        <v>1990</v>
      </c>
      <c r="G770" s="4" t="s">
        <v>2001</v>
      </c>
      <c r="H770" s="5">
        <v>16.15</v>
      </c>
    </row>
    <row r="771" spans="1:8" ht="15.75" customHeight="1">
      <c r="A771" s="2"/>
      <c r="B771" s="271" t="s">
        <v>1451</v>
      </c>
      <c r="C771" s="271"/>
      <c r="D771" s="271"/>
      <c r="E771" s="271"/>
      <c r="F771" s="271"/>
      <c r="G771" s="271"/>
      <c r="H771" s="271"/>
    </row>
    <row r="772" spans="1:8" ht="15.75" customHeight="1">
      <c r="A772" s="2"/>
      <c r="B772" s="2"/>
      <c r="C772" s="4" t="s">
        <v>1573</v>
      </c>
      <c r="D772" s="4" t="s">
        <v>1581</v>
      </c>
      <c r="E772" s="4" t="s">
        <v>1822</v>
      </c>
      <c r="F772" s="4" t="s">
        <v>1935</v>
      </c>
      <c r="G772" s="4" t="s">
        <v>2003</v>
      </c>
      <c r="H772" s="5">
        <v>16.15</v>
      </c>
    </row>
    <row r="773" spans="1:8" ht="15.75" customHeight="1">
      <c r="A773" s="2"/>
      <c r="B773" s="271" t="s">
        <v>1452</v>
      </c>
      <c r="C773" s="271"/>
      <c r="D773" s="271"/>
      <c r="E773" s="271"/>
      <c r="F773" s="271"/>
      <c r="G773" s="271"/>
      <c r="H773" s="271"/>
    </row>
    <row r="774" spans="1:8" ht="15.75" customHeight="1">
      <c r="A774" s="2"/>
      <c r="B774" s="2"/>
      <c r="C774" s="4" t="s">
        <v>1573</v>
      </c>
      <c r="D774" s="4" t="s">
        <v>1581</v>
      </c>
      <c r="E774" s="4" t="s">
        <v>1823</v>
      </c>
      <c r="F774" s="4" t="s">
        <v>1928</v>
      </c>
      <c r="G774" s="4" t="s">
        <v>2004</v>
      </c>
      <c r="H774" s="5">
        <v>1130.74</v>
      </c>
    </row>
    <row r="775" spans="1:8" ht="15.75" customHeight="1">
      <c r="A775" s="2"/>
      <c r="B775" s="271" t="s">
        <v>1453</v>
      </c>
      <c r="C775" s="271"/>
      <c r="D775" s="271"/>
      <c r="E775" s="271"/>
      <c r="F775" s="271"/>
      <c r="G775" s="271"/>
      <c r="H775" s="271"/>
    </row>
    <row r="776" spans="1:8" ht="15.75" customHeight="1">
      <c r="A776" s="2"/>
      <c r="B776" s="2"/>
      <c r="C776" s="4" t="s">
        <v>1573</v>
      </c>
      <c r="D776" s="4" t="s">
        <v>1581</v>
      </c>
      <c r="E776" s="4" t="s">
        <v>1824</v>
      </c>
      <c r="F776" s="4" t="s">
        <v>1928</v>
      </c>
      <c r="G776" s="4" t="s">
        <v>2004</v>
      </c>
      <c r="H776" s="5">
        <v>27.46</v>
      </c>
    </row>
    <row r="777" spans="1:8" ht="15.75" customHeight="1">
      <c r="A777" s="2"/>
      <c r="B777" s="271" t="s">
        <v>1454</v>
      </c>
      <c r="C777" s="271"/>
      <c r="D777" s="271"/>
      <c r="E777" s="271"/>
      <c r="F777" s="271"/>
      <c r="G777" s="271"/>
      <c r="H777" s="271"/>
    </row>
    <row r="778" spans="1:8" ht="15.75" customHeight="1">
      <c r="A778" s="2"/>
      <c r="B778" s="2"/>
      <c r="C778" s="4" t="s">
        <v>1573</v>
      </c>
      <c r="D778" s="4" t="s">
        <v>1581</v>
      </c>
      <c r="E778" s="4" t="s">
        <v>1825</v>
      </c>
      <c r="F778" s="4" t="s">
        <v>1991</v>
      </c>
      <c r="G778" s="4" t="s">
        <v>1996</v>
      </c>
      <c r="H778" s="5">
        <v>740.76</v>
      </c>
    </row>
    <row r="779" spans="1:8" ht="15.75" customHeight="1">
      <c r="A779" s="2"/>
      <c r="B779" s="271" t="s">
        <v>1455</v>
      </c>
      <c r="C779" s="271"/>
      <c r="D779" s="271"/>
      <c r="E779" s="271"/>
      <c r="F779" s="271"/>
      <c r="G779" s="271"/>
      <c r="H779" s="271"/>
    </row>
    <row r="780" spans="1:8" ht="15.75" customHeight="1">
      <c r="A780" s="2"/>
      <c r="B780" s="2"/>
      <c r="C780" s="4" t="s">
        <v>1573</v>
      </c>
      <c r="D780" s="4" t="s">
        <v>1581</v>
      </c>
      <c r="E780" s="4" t="s">
        <v>1826</v>
      </c>
      <c r="F780" s="4" t="s">
        <v>1939</v>
      </c>
      <c r="G780" s="4" t="s">
        <v>2006</v>
      </c>
      <c r="H780" s="5">
        <v>843.95</v>
      </c>
    </row>
    <row r="781" spans="1:8" ht="15.75" customHeight="1">
      <c r="A781" s="2"/>
      <c r="B781" s="2"/>
      <c r="C781" s="4" t="s">
        <v>1573</v>
      </c>
      <c r="D781" s="4" t="s">
        <v>1581</v>
      </c>
      <c r="E781" s="4" t="s">
        <v>1826</v>
      </c>
      <c r="F781" s="4" t="s">
        <v>1939</v>
      </c>
      <c r="G781" s="4" t="s">
        <v>2006</v>
      </c>
      <c r="H781" s="5">
        <v>867.33</v>
      </c>
    </row>
    <row r="782" spans="1:8" ht="15.75" customHeight="1">
      <c r="A782" s="2"/>
      <c r="B782" s="271" t="s">
        <v>1456</v>
      </c>
      <c r="C782" s="271"/>
      <c r="D782" s="271"/>
      <c r="E782" s="271"/>
      <c r="F782" s="271"/>
      <c r="G782" s="271"/>
      <c r="H782" s="271"/>
    </row>
    <row r="783" spans="1:8" ht="15.75" customHeight="1">
      <c r="A783" s="2"/>
      <c r="B783" s="2"/>
      <c r="C783" s="4" t="s">
        <v>1573</v>
      </c>
      <c r="D783" s="4" t="s">
        <v>1581</v>
      </c>
      <c r="E783" s="4" t="s">
        <v>1827</v>
      </c>
      <c r="F783" s="4" t="s">
        <v>1939</v>
      </c>
      <c r="G783" s="4" t="s">
        <v>2006</v>
      </c>
      <c r="H783" s="5">
        <v>28.33</v>
      </c>
    </row>
    <row r="784" spans="1:8" ht="15.75" customHeight="1">
      <c r="A784" s="2"/>
      <c r="B784" s="2"/>
      <c r="C784" s="4" t="s">
        <v>1573</v>
      </c>
      <c r="D784" s="4" t="s">
        <v>1581</v>
      </c>
      <c r="E784" s="4" t="s">
        <v>1827</v>
      </c>
      <c r="F784" s="4" t="s">
        <v>1939</v>
      </c>
      <c r="G784" s="4" t="s">
        <v>2006</v>
      </c>
      <c r="H784" s="5">
        <v>27.66</v>
      </c>
    </row>
    <row r="785" spans="1:8" ht="15.75" customHeight="1">
      <c r="A785" s="2"/>
      <c r="B785" s="271" t="s">
        <v>1457</v>
      </c>
      <c r="C785" s="271"/>
      <c r="D785" s="271"/>
      <c r="E785" s="271"/>
      <c r="F785" s="271"/>
      <c r="G785" s="271"/>
      <c r="H785" s="271"/>
    </row>
    <row r="786" spans="1:8" ht="15.75" customHeight="1">
      <c r="A786" s="2"/>
      <c r="B786" s="2"/>
      <c r="C786" s="4" t="s">
        <v>1573</v>
      </c>
      <c r="D786" s="4" t="s">
        <v>1581</v>
      </c>
      <c r="E786" s="4" t="s">
        <v>1828</v>
      </c>
      <c r="F786" s="4" t="s">
        <v>1939</v>
      </c>
      <c r="G786" s="4" t="s">
        <v>2006</v>
      </c>
      <c r="H786" s="5">
        <v>15.47</v>
      </c>
    </row>
    <row r="787" spans="1:8" ht="15.75" customHeight="1">
      <c r="A787" s="2"/>
      <c r="B787" s="2"/>
      <c r="C787" s="4" t="s">
        <v>1573</v>
      </c>
      <c r="D787" s="4" t="s">
        <v>1581</v>
      </c>
      <c r="E787" s="4" t="s">
        <v>1828</v>
      </c>
      <c r="F787" s="4" t="s">
        <v>1939</v>
      </c>
      <c r="G787" s="4" t="s">
        <v>2006</v>
      </c>
      <c r="H787" s="5">
        <v>13.03</v>
      </c>
    </row>
    <row r="788" spans="1:8" ht="15.75" customHeight="1">
      <c r="A788" s="2"/>
      <c r="B788" s="271" t="s">
        <v>1458</v>
      </c>
      <c r="C788" s="271"/>
      <c r="D788" s="271"/>
      <c r="E788" s="271"/>
      <c r="F788" s="271"/>
      <c r="G788" s="271"/>
      <c r="H788" s="271"/>
    </row>
    <row r="789" spans="1:8" ht="15.75" customHeight="1">
      <c r="A789" s="2"/>
      <c r="B789" s="2"/>
      <c r="C789" s="4" t="s">
        <v>1573</v>
      </c>
      <c r="D789" s="4" t="s">
        <v>1581</v>
      </c>
      <c r="E789" s="4" t="s">
        <v>1829</v>
      </c>
      <c r="F789" s="4" t="s">
        <v>1964</v>
      </c>
      <c r="G789" s="4" t="s">
        <v>2004</v>
      </c>
      <c r="H789" s="5">
        <v>15.92</v>
      </c>
    </row>
    <row r="790" spans="1:8" ht="15.75" customHeight="1">
      <c r="A790" s="2"/>
      <c r="B790" s="271" t="s">
        <v>1459</v>
      </c>
      <c r="C790" s="271"/>
      <c r="D790" s="271"/>
      <c r="E790" s="271"/>
      <c r="F790" s="271"/>
      <c r="G790" s="271"/>
      <c r="H790" s="271"/>
    </row>
    <row r="791" spans="1:8" ht="15.75" customHeight="1">
      <c r="A791" s="2"/>
      <c r="B791" s="2"/>
      <c r="C791" s="4" t="s">
        <v>1573</v>
      </c>
      <c r="D791" s="4" t="s">
        <v>1581</v>
      </c>
      <c r="E791" s="4" t="s">
        <v>1830</v>
      </c>
      <c r="F791" s="4" t="s">
        <v>1924</v>
      </c>
      <c r="G791" s="4" t="s">
        <v>1996</v>
      </c>
      <c r="H791" s="5">
        <v>843.21</v>
      </c>
    </row>
    <row r="792" spans="1:8" ht="15.75" customHeight="1">
      <c r="A792" s="2"/>
      <c r="B792" s="271" t="s">
        <v>1460</v>
      </c>
      <c r="C792" s="271"/>
      <c r="D792" s="271"/>
      <c r="E792" s="271"/>
      <c r="F792" s="271"/>
      <c r="G792" s="271"/>
      <c r="H792" s="271"/>
    </row>
    <row r="793" spans="1:8" ht="15.75" customHeight="1">
      <c r="A793" s="2"/>
      <c r="B793" s="2"/>
      <c r="C793" s="4" t="s">
        <v>1573</v>
      </c>
      <c r="D793" s="4" t="s">
        <v>1581</v>
      </c>
      <c r="E793" s="4" t="s">
        <v>1831</v>
      </c>
      <c r="F793" s="4" t="s">
        <v>1924</v>
      </c>
      <c r="G793" s="4" t="s">
        <v>1996</v>
      </c>
      <c r="H793" s="5">
        <v>27.63</v>
      </c>
    </row>
    <row r="794" spans="1:8" ht="15.75" customHeight="1">
      <c r="A794" s="2"/>
      <c r="B794" s="271" t="s">
        <v>1461</v>
      </c>
      <c r="C794" s="271"/>
      <c r="D794" s="271"/>
      <c r="E794" s="271"/>
      <c r="F794" s="271"/>
      <c r="G794" s="271"/>
      <c r="H794" s="271"/>
    </row>
    <row r="795" spans="1:8" ht="15.75" customHeight="1">
      <c r="A795" s="2"/>
      <c r="B795" s="2"/>
      <c r="C795" s="4" t="s">
        <v>1573</v>
      </c>
      <c r="D795" s="4" t="s">
        <v>1581</v>
      </c>
      <c r="E795" s="4" t="s">
        <v>1832</v>
      </c>
      <c r="F795" s="4" t="s">
        <v>1924</v>
      </c>
      <c r="G795" s="4" t="s">
        <v>1996</v>
      </c>
      <c r="H795" s="5">
        <v>15.47</v>
      </c>
    </row>
    <row r="796" spans="1:8" ht="15.75" customHeight="1">
      <c r="A796" s="2"/>
      <c r="B796" s="271" t="s">
        <v>1462</v>
      </c>
      <c r="C796" s="271"/>
      <c r="D796" s="271"/>
      <c r="E796" s="271"/>
      <c r="F796" s="271"/>
      <c r="G796" s="271"/>
      <c r="H796" s="271"/>
    </row>
    <row r="797" spans="1:8" ht="15.75" customHeight="1">
      <c r="A797" s="2"/>
      <c r="B797" s="2"/>
      <c r="C797" s="4" t="s">
        <v>1573</v>
      </c>
      <c r="D797" s="4" t="s">
        <v>1581</v>
      </c>
      <c r="E797" s="4" t="s">
        <v>1626</v>
      </c>
      <c r="F797" s="4" t="s">
        <v>1929</v>
      </c>
      <c r="G797" s="4" t="s">
        <v>1995</v>
      </c>
      <c r="H797" s="5">
        <v>16.12</v>
      </c>
    </row>
    <row r="798" spans="1:8" ht="15.75" customHeight="1">
      <c r="A798" s="2"/>
      <c r="B798" s="271" t="s">
        <v>1463</v>
      </c>
      <c r="C798" s="271"/>
      <c r="D798" s="271"/>
      <c r="E798" s="271"/>
      <c r="F798" s="271"/>
      <c r="G798" s="271"/>
      <c r="H798" s="271"/>
    </row>
    <row r="799" spans="1:8" ht="15.75" customHeight="1">
      <c r="A799" s="2"/>
      <c r="B799" s="2"/>
      <c r="C799" s="4" t="s">
        <v>1573</v>
      </c>
      <c r="D799" s="4" t="s">
        <v>1581</v>
      </c>
      <c r="E799" s="4" t="s">
        <v>1626</v>
      </c>
      <c r="F799" s="4" t="s">
        <v>1929</v>
      </c>
      <c r="G799" s="4" t="s">
        <v>1995</v>
      </c>
      <c r="H799" s="5">
        <v>16.12</v>
      </c>
    </row>
    <row r="800" spans="1:8" ht="15.75" customHeight="1">
      <c r="A800" s="2"/>
      <c r="B800" s="271" t="s">
        <v>1464</v>
      </c>
      <c r="C800" s="271"/>
      <c r="D800" s="271"/>
      <c r="E800" s="271"/>
      <c r="F800" s="271"/>
      <c r="G800" s="271"/>
      <c r="H800" s="271"/>
    </row>
    <row r="801" spans="1:8" ht="15.75" customHeight="1">
      <c r="A801" s="2"/>
      <c r="B801" s="2"/>
      <c r="C801" s="4" t="s">
        <v>1573</v>
      </c>
      <c r="D801" s="4" t="s">
        <v>1581</v>
      </c>
      <c r="E801" s="4" t="s">
        <v>1626</v>
      </c>
      <c r="F801" s="4" t="s">
        <v>1929</v>
      </c>
      <c r="G801" s="4" t="s">
        <v>1995</v>
      </c>
      <c r="H801" s="5">
        <v>16.31</v>
      </c>
    </row>
    <row r="802" spans="1:8" ht="15.75" customHeight="1">
      <c r="A802" s="2"/>
      <c r="B802" s="271" t="s">
        <v>1465</v>
      </c>
      <c r="C802" s="271"/>
      <c r="D802" s="271"/>
      <c r="E802" s="271"/>
      <c r="F802" s="271"/>
      <c r="G802" s="271"/>
      <c r="H802" s="271"/>
    </row>
    <row r="803" spans="1:8" ht="15.75" customHeight="1">
      <c r="A803" s="2"/>
      <c r="B803" s="2"/>
      <c r="C803" s="4" t="s">
        <v>1573</v>
      </c>
      <c r="D803" s="4" t="s">
        <v>1581</v>
      </c>
      <c r="E803" s="4" t="s">
        <v>1624</v>
      </c>
      <c r="F803" s="4"/>
      <c r="G803" s="4" t="s">
        <v>2001</v>
      </c>
      <c r="H803" s="5">
        <v>0</v>
      </c>
    </row>
    <row r="804" spans="1:8" ht="15.75" customHeight="1">
      <c r="A804" s="2"/>
      <c r="B804" s="271" t="s">
        <v>1466</v>
      </c>
      <c r="C804" s="271"/>
      <c r="D804" s="271"/>
      <c r="E804" s="271"/>
      <c r="F804" s="271"/>
      <c r="G804" s="271"/>
      <c r="H804" s="271"/>
    </row>
    <row r="805" spans="1:8" ht="15.75" customHeight="1">
      <c r="A805" s="2"/>
      <c r="B805" s="2"/>
      <c r="C805" s="4" t="s">
        <v>1573</v>
      </c>
      <c r="D805" s="4" t="s">
        <v>1581</v>
      </c>
      <c r="E805" s="4" t="s">
        <v>1833</v>
      </c>
      <c r="F805" s="4" t="s">
        <v>1934</v>
      </c>
      <c r="G805" s="4" t="s">
        <v>2000</v>
      </c>
      <c r="H805" s="5">
        <v>45.37</v>
      </c>
    </row>
    <row r="806" spans="1:8" ht="15.75" customHeight="1">
      <c r="A806" s="2"/>
      <c r="B806" s="271" t="s">
        <v>1467</v>
      </c>
      <c r="C806" s="271"/>
      <c r="D806" s="271"/>
      <c r="E806" s="271"/>
      <c r="F806" s="271"/>
      <c r="G806" s="271"/>
      <c r="H806" s="271"/>
    </row>
    <row r="807" spans="1:8" ht="15.75" customHeight="1">
      <c r="A807" s="2"/>
      <c r="B807" s="2"/>
      <c r="C807" s="4" t="s">
        <v>1573</v>
      </c>
      <c r="D807" s="4" t="s">
        <v>1581</v>
      </c>
      <c r="E807" s="4" t="s">
        <v>1834</v>
      </c>
      <c r="F807" s="4" t="s">
        <v>1939</v>
      </c>
      <c r="G807" s="4" t="s">
        <v>2006</v>
      </c>
      <c r="H807" s="5">
        <v>16.15</v>
      </c>
    </row>
    <row r="808" spans="1:8" ht="15.75" customHeight="1">
      <c r="A808" s="2"/>
      <c r="B808" s="2"/>
      <c r="C808" s="4" t="s">
        <v>1573</v>
      </c>
      <c r="D808" s="4" t="s">
        <v>1581</v>
      </c>
      <c r="E808" s="4" t="s">
        <v>1834</v>
      </c>
      <c r="F808" s="4" t="s">
        <v>1939</v>
      </c>
      <c r="G808" s="4" t="s">
        <v>2006</v>
      </c>
      <c r="H808" s="5">
        <v>13.53</v>
      </c>
    </row>
    <row r="809" spans="1:8" ht="15.75" customHeight="1">
      <c r="A809" s="2"/>
      <c r="B809" s="271" t="s">
        <v>1468</v>
      </c>
      <c r="C809" s="271"/>
      <c r="D809" s="271"/>
      <c r="E809" s="271"/>
      <c r="F809" s="271"/>
      <c r="G809" s="271"/>
      <c r="H809" s="271"/>
    </row>
    <row r="810" spans="1:8" ht="15.75" customHeight="1">
      <c r="A810" s="2"/>
      <c r="B810" s="2"/>
      <c r="C810" s="4" t="s">
        <v>1573</v>
      </c>
      <c r="D810" s="4" t="s">
        <v>1581</v>
      </c>
      <c r="E810" s="4" t="s">
        <v>1626</v>
      </c>
      <c r="F810" s="4" t="s">
        <v>1930</v>
      </c>
      <c r="G810" s="4" t="s">
        <v>2005</v>
      </c>
      <c r="H810" s="5">
        <v>15.9</v>
      </c>
    </row>
    <row r="811" spans="1:8" ht="15.75" customHeight="1">
      <c r="A811" s="2"/>
      <c r="B811" s="271" t="s">
        <v>1469</v>
      </c>
      <c r="C811" s="271"/>
      <c r="D811" s="271"/>
      <c r="E811" s="271"/>
      <c r="F811" s="271"/>
      <c r="G811" s="271"/>
      <c r="H811" s="271"/>
    </row>
    <row r="812" spans="1:8" ht="15.75" customHeight="1">
      <c r="A812" s="2"/>
      <c r="B812" s="2"/>
      <c r="C812" s="4" t="s">
        <v>1573</v>
      </c>
      <c r="D812" s="4" t="s">
        <v>1581</v>
      </c>
      <c r="E812" s="4" t="s">
        <v>1626</v>
      </c>
      <c r="F812" s="4" t="s">
        <v>1902</v>
      </c>
      <c r="G812" s="4" t="s">
        <v>1997</v>
      </c>
      <c r="H812" s="5">
        <v>16.12</v>
      </c>
    </row>
    <row r="813" spans="1:8" ht="15.75" customHeight="1">
      <c r="A813" s="2"/>
      <c r="B813" s="271" t="s">
        <v>1470</v>
      </c>
      <c r="C813" s="271"/>
      <c r="D813" s="271"/>
      <c r="E813" s="271"/>
      <c r="F813" s="271"/>
      <c r="G813" s="271"/>
      <c r="H813" s="271"/>
    </row>
    <row r="814" spans="1:8" ht="15.75" customHeight="1">
      <c r="A814" s="2"/>
      <c r="B814" s="2"/>
      <c r="C814" s="4" t="s">
        <v>1573</v>
      </c>
      <c r="D814" s="4" t="s">
        <v>1581</v>
      </c>
      <c r="E814" s="4" t="s">
        <v>1626</v>
      </c>
      <c r="F814" s="4" t="s">
        <v>1902</v>
      </c>
      <c r="G814" s="4" t="s">
        <v>1997</v>
      </c>
      <c r="H814" s="5">
        <v>16.12</v>
      </c>
    </row>
    <row r="815" spans="1:8" ht="15.75" customHeight="1">
      <c r="A815" s="2"/>
      <c r="B815" s="271" t="s">
        <v>1471</v>
      </c>
      <c r="C815" s="271"/>
      <c r="D815" s="271"/>
      <c r="E815" s="271"/>
      <c r="F815" s="271"/>
      <c r="G815" s="271"/>
      <c r="H815" s="271"/>
    </row>
    <row r="816" spans="1:8" ht="15.75" customHeight="1">
      <c r="A816" s="2"/>
      <c r="B816" s="2"/>
      <c r="C816" s="4" t="s">
        <v>1573</v>
      </c>
      <c r="D816" s="4" t="s">
        <v>1581</v>
      </c>
      <c r="E816" s="4" t="s">
        <v>1626</v>
      </c>
      <c r="F816" s="4" t="s">
        <v>1902</v>
      </c>
      <c r="G816" s="4" t="s">
        <v>1997</v>
      </c>
      <c r="H816" s="5">
        <v>16.12</v>
      </c>
    </row>
    <row r="817" spans="1:8" ht="15.75" customHeight="1">
      <c r="A817" s="2"/>
      <c r="B817" s="271" t="s">
        <v>1472</v>
      </c>
      <c r="C817" s="271"/>
      <c r="D817" s="271"/>
      <c r="E817" s="271"/>
      <c r="F817" s="271"/>
      <c r="G817" s="271"/>
      <c r="H817" s="271"/>
    </row>
    <row r="818" spans="1:8" ht="15.75" customHeight="1">
      <c r="A818" s="2"/>
      <c r="B818" s="2"/>
      <c r="C818" s="4" t="s">
        <v>1573</v>
      </c>
      <c r="D818" s="4" t="s">
        <v>1581</v>
      </c>
      <c r="E818" s="4" t="s">
        <v>1626</v>
      </c>
      <c r="F818" s="4" t="s">
        <v>1929</v>
      </c>
      <c r="G818" s="4" t="s">
        <v>1995</v>
      </c>
      <c r="H818" s="5">
        <v>16.12</v>
      </c>
    </row>
    <row r="819" spans="1:8" ht="15.75" customHeight="1">
      <c r="A819" s="2"/>
      <c r="B819" s="271" t="s">
        <v>1473</v>
      </c>
      <c r="C819" s="271"/>
      <c r="D819" s="271"/>
      <c r="E819" s="271"/>
      <c r="F819" s="271"/>
      <c r="G819" s="271"/>
      <c r="H819" s="271"/>
    </row>
    <row r="820" spans="1:8" ht="15.75" customHeight="1">
      <c r="A820" s="2"/>
      <c r="B820" s="2"/>
      <c r="C820" s="4" t="s">
        <v>1573</v>
      </c>
      <c r="D820" s="4" t="s">
        <v>1581</v>
      </c>
      <c r="E820" s="4" t="s">
        <v>1835</v>
      </c>
      <c r="F820" s="4" t="s">
        <v>1934</v>
      </c>
      <c r="G820" s="4" t="s">
        <v>2000</v>
      </c>
      <c r="H820" s="5">
        <v>16.15</v>
      </c>
    </row>
    <row r="821" spans="1:8" ht="15.75" customHeight="1">
      <c r="A821" s="2"/>
      <c r="B821" s="271" t="s">
        <v>1474</v>
      </c>
      <c r="C821" s="271"/>
      <c r="D821" s="271"/>
      <c r="E821" s="271"/>
      <c r="F821" s="271"/>
      <c r="G821" s="271"/>
      <c r="H821" s="271"/>
    </row>
    <row r="822" spans="1:8" ht="15.75" customHeight="1">
      <c r="A822" s="2"/>
      <c r="B822" s="2"/>
      <c r="C822" s="4" t="s">
        <v>1573</v>
      </c>
      <c r="D822" s="4" t="s">
        <v>1581</v>
      </c>
      <c r="E822" s="4" t="s">
        <v>1836</v>
      </c>
      <c r="F822" s="4" t="s">
        <v>1924</v>
      </c>
      <c r="G822" s="4" t="s">
        <v>1996</v>
      </c>
      <c r="H822" s="5">
        <v>16.15</v>
      </c>
    </row>
    <row r="823" spans="1:8" ht="15.75" customHeight="1">
      <c r="A823" s="2"/>
      <c r="B823" s="271" t="s">
        <v>1475</v>
      </c>
      <c r="C823" s="271"/>
      <c r="D823" s="271"/>
      <c r="E823" s="271"/>
      <c r="F823" s="271"/>
      <c r="G823" s="271"/>
      <c r="H823" s="271"/>
    </row>
    <row r="824" spans="1:8" ht="15.75" customHeight="1">
      <c r="A824" s="2"/>
      <c r="B824" s="2"/>
      <c r="C824" s="4" t="s">
        <v>1573</v>
      </c>
      <c r="D824" s="4" t="s">
        <v>1581</v>
      </c>
      <c r="E824" s="4" t="s">
        <v>1624</v>
      </c>
      <c r="F824" s="4"/>
      <c r="G824" s="4" t="s">
        <v>1996</v>
      </c>
      <c r="H824" s="5">
        <v>0</v>
      </c>
    </row>
    <row r="825" spans="1:8" ht="15.75" customHeight="1">
      <c r="A825" s="2"/>
      <c r="B825" s="271" t="s">
        <v>1476</v>
      </c>
      <c r="C825" s="271"/>
      <c r="D825" s="271"/>
      <c r="E825" s="271"/>
      <c r="F825" s="271"/>
      <c r="G825" s="271"/>
      <c r="H825" s="271"/>
    </row>
    <row r="826" spans="1:8" ht="15.75" customHeight="1">
      <c r="A826" s="2"/>
      <c r="B826" s="2"/>
      <c r="C826" s="4" t="s">
        <v>1573</v>
      </c>
      <c r="D826" s="4" t="s">
        <v>1581</v>
      </c>
      <c r="E826" s="4" t="s">
        <v>1837</v>
      </c>
      <c r="F826" s="4" t="s">
        <v>1924</v>
      </c>
      <c r="G826" s="4" t="s">
        <v>1996</v>
      </c>
      <c r="H826" s="5">
        <v>16.15</v>
      </c>
    </row>
    <row r="827" spans="1:8" ht="15.75" customHeight="1">
      <c r="A827" s="2"/>
      <c r="B827" s="271" t="s">
        <v>1477</v>
      </c>
      <c r="C827" s="271"/>
      <c r="D827" s="271"/>
      <c r="E827" s="271"/>
      <c r="F827" s="271"/>
      <c r="G827" s="271"/>
      <c r="H827" s="271"/>
    </row>
    <row r="828" spans="1:8" ht="15.75" customHeight="1">
      <c r="A828" s="2"/>
      <c r="B828" s="2"/>
      <c r="C828" s="4" t="s">
        <v>1573</v>
      </c>
      <c r="D828" s="4" t="s">
        <v>1581</v>
      </c>
      <c r="E828" s="4" t="s">
        <v>1838</v>
      </c>
      <c r="F828" s="4" t="s">
        <v>1939</v>
      </c>
      <c r="G828" s="4" t="s">
        <v>2006</v>
      </c>
      <c r="H828" s="5">
        <v>16.15</v>
      </c>
    </row>
    <row r="829" spans="1:8" ht="15.75" customHeight="1">
      <c r="A829" s="2"/>
      <c r="B829" s="2"/>
      <c r="C829" s="4" t="s">
        <v>1573</v>
      </c>
      <c r="D829" s="4" t="s">
        <v>1581</v>
      </c>
      <c r="E829" s="4" t="s">
        <v>1838</v>
      </c>
      <c r="F829" s="4" t="s">
        <v>1939</v>
      </c>
      <c r="G829" s="4" t="s">
        <v>2006</v>
      </c>
      <c r="H829" s="5">
        <v>13.53</v>
      </c>
    </row>
    <row r="830" spans="1:8" ht="15.75" customHeight="1">
      <c r="A830" s="2"/>
      <c r="B830" s="271" t="s">
        <v>1478</v>
      </c>
      <c r="C830" s="271"/>
      <c r="D830" s="271"/>
      <c r="E830" s="271"/>
      <c r="F830" s="271"/>
      <c r="G830" s="271"/>
      <c r="H830" s="271"/>
    </row>
    <row r="831" spans="1:8" ht="15.75" customHeight="1">
      <c r="A831" s="2"/>
      <c r="B831" s="2"/>
      <c r="C831" s="4" t="s">
        <v>1573</v>
      </c>
      <c r="D831" s="4" t="s">
        <v>1581</v>
      </c>
      <c r="E831" s="4" t="s">
        <v>1839</v>
      </c>
      <c r="F831" s="4" t="s">
        <v>1939</v>
      </c>
      <c r="G831" s="4" t="s">
        <v>2006</v>
      </c>
      <c r="H831" s="5">
        <v>16.15</v>
      </c>
    </row>
    <row r="832" spans="1:8" ht="15.75" customHeight="1">
      <c r="A832" s="2"/>
      <c r="B832" s="2"/>
      <c r="C832" s="4" t="s">
        <v>1573</v>
      </c>
      <c r="D832" s="4" t="s">
        <v>1581</v>
      </c>
      <c r="E832" s="4" t="s">
        <v>1839</v>
      </c>
      <c r="F832" s="4" t="s">
        <v>1939</v>
      </c>
      <c r="G832" s="4" t="s">
        <v>2006</v>
      </c>
      <c r="H832" s="5">
        <v>13.53</v>
      </c>
    </row>
    <row r="833" spans="1:8" ht="15.75" customHeight="1">
      <c r="A833" s="2"/>
      <c r="B833" s="271" t="s">
        <v>1479</v>
      </c>
      <c r="C833" s="271"/>
      <c r="D833" s="271"/>
      <c r="E833" s="271"/>
      <c r="F833" s="271"/>
      <c r="G833" s="271"/>
      <c r="H833" s="271"/>
    </row>
    <row r="834" spans="1:8" ht="15.75" customHeight="1">
      <c r="A834" s="2"/>
      <c r="B834" s="2"/>
      <c r="C834" s="4" t="s">
        <v>1573</v>
      </c>
      <c r="D834" s="4" t="s">
        <v>1581</v>
      </c>
      <c r="E834" s="4" t="s">
        <v>1626</v>
      </c>
      <c r="F834" s="4" t="s">
        <v>1930</v>
      </c>
      <c r="G834" s="4" t="s">
        <v>2005</v>
      </c>
      <c r="H834" s="5">
        <v>16.12</v>
      </c>
    </row>
    <row r="835" spans="1:8" ht="15.75" customHeight="1">
      <c r="A835" s="2"/>
      <c r="B835" s="271" t="s">
        <v>1480</v>
      </c>
      <c r="C835" s="271"/>
      <c r="D835" s="271"/>
      <c r="E835" s="271"/>
      <c r="F835" s="271"/>
      <c r="G835" s="271"/>
      <c r="H835" s="271"/>
    </row>
    <row r="836" spans="1:8" ht="15.75" customHeight="1">
      <c r="A836" s="2"/>
      <c r="B836" s="2"/>
      <c r="C836" s="4" t="s">
        <v>1573</v>
      </c>
      <c r="D836" s="4" t="s">
        <v>1581</v>
      </c>
      <c r="E836" s="4" t="s">
        <v>1626</v>
      </c>
      <c r="F836" s="4" t="s">
        <v>1930</v>
      </c>
      <c r="G836" s="4" t="s">
        <v>2005</v>
      </c>
      <c r="H836" s="5">
        <v>16.12</v>
      </c>
    </row>
    <row r="837" spans="1:8" ht="15.75" customHeight="1">
      <c r="A837" s="2"/>
      <c r="B837" s="271" t="s">
        <v>1481</v>
      </c>
      <c r="C837" s="271"/>
      <c r="D837" s="271"/>
      <c r="E837" s="271"/>
      <c r="F837" s="271"/>
      <c r="G837" s="271"/>
      <c r="H837" s="271"/>
    </row>
    <row r="838" spans="1:8" ht="15.75" customHeight="1">
      <c r="A838" s="2"/>
      <c r="B838" s="2"/>
      <c r="C838" s="4" t="s">
        <v>1573</v>
      </c>
      <c r="D838" s="4" t="s">
        <v>1581</v>
      </c>
      <c r="E838" s="4" t="s">
        <v>1626</v>
      </c>
      <c r="F838" s="4" t="s">
        <v>1930</v>
      </c>
      <c r="G838" s="4" t="s">
        <v>2005</v>
      </c>
      <c r="H838" s="5">
        <v>16.12</v>
      </c>
    </row>
    <row r="839" spans="1:8" ht="15.75" customHeight="1">
      <c r="A839" s="2"/>
      <c r="B839" s="271" t="s">
        <v>1482</v>
      </c>
      <c r="C839" s="271"/>
      <c r="D839" s="271"/>
      <c r="E839" s="271"/>
      <c r="F839" s="271"/>
      <c r="G839" s="271"/>
      <c r="H839" s="271"/>
    </row>
    <row r="840" spans="1:8" ht="15.75" customHeight="1">
      <c r="A840" s="2"/>
      <c r="B840" s="2"/>
      <c r="C840" s="4" t="s">
        <v>1573</v>
      </c>
      <c r="D840" s="4" t="s">
        <v>1581</v>
      </c>
      <c r="E840" s="4" t="s">
        <v>1840</v>
      </c>
      <c r="F840" s="4" t="s">
        <v>1925</v>
      </c>
      <c r="G840" s="4" t="s">
        <v>2001</v>
      </c>
      <c r="H840" s="5">
        <v>713.23</v>
      </c>
    </row>
    <row r="841" spans="1:8" ht="15.75" customHeight="1">
      <c r="A841" s="2"/>
      <c r="B841" s="271" t="s">
        <v>1483</v>
      </c>
      <c r="C841" s="271"/>
      <c r="D841" s="271"/>
      <c r="E841" s="271"/>
      <c r="F841" s="271"/>
      <c r="G841" s="271"/>
      <c r="H841" s="271"/>
    </row>
    <row r="842" spans="1:8" ht="15.75" customHeight="1">
      <c r="A842" s="2"/>
      <c r="B842" s="2"/>
      <c r="C842" s="4" t="s">
        <v>1573</v>
      </c>
      <c r="D842" s="4" t="s">
        <v>1581</v>
      </c>
      <c r="E842" s="4" t="s">
        <v>1841</v>
      </c>
      <c r="F842" s="4" t="s">
        <v>1925</v>
      </c>
      <c r="G842" s="4" t="s">
        <v>2001</v>
      </c>
      <c r="H842" s="5">
        <v>13.53</v>
      </c>
    </row>
    <row r="843" spans="1:8" ht="15.75" customHeight="1">
      <c r="A843" s="2"/>
      <c r="B843" s="271" t="s">
        <v>1484</v>
      </c>
      <c r="C843" s="271"/>
      <c r="D843" s="271"/>
      <c r="E843" s="271"/>
      <c r="F843" s="271"/>
      <c r="G843" s="271"/>
      <c r="H843" s="271"/>
    </row>
    <row r="844" spans="1:8" ht="15.75" customHeight="1">
      <c r="A844" s="2"/>
      <c r="B844" s="2"/>
      <c r="C844" s="4" t="s">
        <v>1573</v>
      </c>
      <c r="D844" s="4" t="s">
        <v>1581</v>
      </c>
      <c r="E844" s="4" t="s">
        <v>1842</v>
      </c>
      <c r="F844" s="4" t="s">
        <v>1964</v>
      </c>
      <c r="G844" s="4" t="s">
        <v>2004</v>
      </c>
      <c r="H844" s="5">
        <v>740.57</v>
      </c>
    </row>
    <row r="845" spans="1:8" ht="15.75" customHeight="1">
      <c r="A845" s="2"/>
      <c r="B845" s="271" t="s">
        <v>1485</v>
      </c>
      <c r="C845" s="271"/>
      <c r="D845" s="271"/>
      <c r="E845" s="271"/>
      <c r="F845" s="271"/>
      <c r="G845" s="271"/>
      <c r="H845" s="271"/>
    </row>
    <row r="846" spans="1:8" ht="15.75" customHeight="1">
      <c r="A846" s="2"/>
      <c r="B846" s="2"/>
      <c r="C846" s="4" t="s">
        <v>1573</v>
      </c>
      <c r="D846" s="4" t="s">
        <v>1581</v>
      </c>
      <c r="E846" s="4" t="s">
        <v>1626</v>
      </c>
      <c r="F846" s="4" t="s">
        <v>1902</v>
      </c>
      <c r="G846" s="4" t="s">
        <v>1997</v>
      </c>
      <c r="H846" s="5">
        <v>15.9</v>
      </c>
    </row>
    <row r="847" spans="1:8" ht="15.75" customHeight="1">
      <c r="A847" s="2"/>
      <c r="B847" s="271" t="s">
        <v>1486</v>
      </c>
      <c r="C847" s="271"/>
      <c r="D847" s="271"/>
      <c r="E847" s="271"/>
      <c r="F847" s="271"/>
      <c r="G847" s="271"/>
      <c r="H847" s="271"/>
    </row>
    <row r="848" spans="1:8" ht="15.75" customHeight="1">
      <c r="A848" s="2"/>
      <c r="B848" s="2"/>
      <c r="C848" s="4" t="s">
        <v>1573</v>
      </c>
      <c r="D848" s="4" t="s">
        <v>1581</v>
      </c>
      <c r="E848" s="4" t="s">
        <v>1843</v>
      </c>
      <c r="F848" s="4" t="s">
        <v>1924</v>
      </c>
      <c r="G848" s="4" t="s">
        <v>1996</v>
      </c>
      <c r="H848" s="5">
        <v>15.92</v>
      </c>
    </row>
    <row r="849" spans="1:8" ht="15.75" customHeight="1">
      <c r="A849" s="2"/>
      <c r="B849" s="271" t="s">
        <v>1487</v>
      </c>
      <c r="C849" s="271"/>
      <c r="D849" s="271"/>
      <c r="E849" s="271"/>
      <c r="F849" s="271"/>
      <c r="G849" s="271"/>
      <c r="H849" s="271"/>
    </row>
    <row r="850" spans="1:8" ht="15.75" customHeight="1">
      <c r="A850" s="2"/>
      <c r="B850" s="2"/>
      <c r="C850" s="4" t="s">
        <v>1573</v>
      </c>
      <c r="D850" s="4" t="s">
        <v>1581</v>
      </c>
      <c r="E850" s="4" t="s">
        <v>1844</v>
      </c>
      <c r="F850" s="4" t="s">
        <v>1934</v>
      </c>
      <c r="G850" s="4" t="s">
        <v>2000</v>
      </c>
      <c r="H850" s="5">
        <v>16.15</v>
      </c>
    </row>
    <row r="851" spans="1:8" ht="15.75" customHeight="1">
      <c r="A851" s="2"/>
      <c r="B851" s="271" t="s">
        <v>1488</v>
      </c>
      <c r="C851" s="271"/>
      <c r="D851" s="271"/>
      <c r="E851" s="271"/>
      <c r="F851" s="271"/>
      <c r="G851" s="271"/>
      <c r="H851" s="271"/>
    </row>
    <row r="852" spans="1:8" ht="15.75" customHeight="1">
      <c r="A852" s="2"/>
      <c r="B852" s="2"/>
      <c r="C852" s="4" t="s">
        <v>1573</v>
      </c>
      <c r="D852" s="4" t="s">
        <v>1581</v>
      </c>
      <c r="E852" s="4" t="s">
        <v>1845</v>
      </c>
      <c r="F852" s="4" t="s">
        <v>1934</v>
      </c>
      <c r="G852" s="4" t="s">
        <v>2000</v>
      </c>
      <c r="H852" s="5">
        <v>32.3</v>
      </c>
    </row>
    <row r="853" spans="1:8" ht="15.75" customHeight="1">
      <c r="A853" s="2"/>
      <c r="B853" s="271" t="s">
        <v>1489</v>
      </c>
      <c r="C853" s="271"/>
      <c r="D853" s="271"/>
      <c r="E853" s="271"/>
      <c r="F853" s="271"/>
      <c r="G853" s="271"/>
      <c r="H853" s="271"/>
    </row>
    <row r="854" spans="1:8" ht="15.75" customHeight="1">
      <c r="A854" s="2"/>
      <c r="B854" s="2"/>
      <c r="C854" s="4" t="s">
        <v>1573</v>
      </c>
      <c r="D854" s="4" t="s">
        <v>1581</v>
      </c>
      <c r="E854" s="4" t="s">
        <v>1846</v>
      </c>
      <c r="F854" s="4" t="s">
        <v>1934</v>
      </c>
      <c r="G854" s="4" t="s">
        <v>2000</v>
      </c>
      <c r="H854" s="5">
        <v>16.15</v>
      </c>
    </row>
    <row r="855" spans="1:8" ht="15.75" customHeight="1">
      <c r="A855" s="2"/>
      <c r="B855" s="271" t="s">
        <v>1490</v>
      </c>
      <c r="C855" s="271"/>
      <c r="D855" s="271"/>
      <c r="E855" s="271"/>
      <c r="F855" s="271"/>
      <c r="G855" s="271"/>
      <c r="H855" s="271"/>
    </row>
    <row r="856" spans="1:8" ht="15.75" customHeight="1">
      <c r="A856" s="2"/>
      <c r="B856" s="2"/>
      <c r="C856" s="4" t="s">
        <v>1573</v>
      </c>
      <c r="D856" s="4" t="s">
        <v>1581</v>
      </c>
      <c r="E856" s="4" t="s">
        <v>1847</v>
      </c>
      <c r="F856" s="4" t="s">
        <v>1926</v>
      </c>
      <c r="G856" s="4" t="s">
        <v>2002</v>
      </c>
      <c r="H856" s="5">
        <v>16.15</v>
      </c>
    </row>
    <row r="857" spans="1:8" ht="15.75" customHeight="1">
      <c r="A857" s="2"/>
      <c r="B857" s="271" t="s">
        <v>1491</v>
      </c>
      <c r="C857" s="271"/>
      <c r="D857" s="271"/>
      <c r="E857" s="271"/>
      <c r="F857" s="271"/>
      <c r="G857" s="271"/>
      <c r="H857" s="271"/>
    </row>
    <row r="858" spans="1:8" ht="15.75" customHeight="1">
      <c r="A858" s="2"/>
      <c r="B858" s="2"/>
      <c r="C858" s="4" t="s">
        <v>1573</v>
      </c>
      <c r="D858" s="4" t="s">
        <v>1581</v>
      </c>
      <c r="E858" s="4" t="s">
        <v>1848</v>
      </c>
      <c r="F858" s="4" t="s">
        <v>1926</v>
      </c>
      <c r="G858" s="4" t="s">
        <v>2002</v>
      </c>
      <c r="H858" s="5">
        <v>16.15</v>
      </c>
    </row>
    <row r="859" spans="1:8" ht="15.75" customHeight="1">
      <c r="A859" s="2"/>
      <c r="B859" s="271" t="s">
        <v>1492</v>
      </c>
      <c r="C859" s="271"/>
      <c r="D859" s="271"/>
      <c r="E859" s="271"/>
      <c r="F859" s="271"/>
      <c r="G859" s="271"/>
      <c r="H859" s="271"/>
    </row>
    <row r="860" spans="1:8" ht="15.75" customHeight="1">
      <c r="A860" s="2"/>
      <c r="B860" s="2"/>
      <c r="C860" s="4" t="s">
        <v>1573</v>
      </c>
      <c r="D860" s="4" t="s">
        <v>1581</v>
      </c>
      <c r="E860" s="4" t="s">
        <v>1849</v>
      </c>
      <c r="F860" s="4" t="s">
        <v>1926</v>
      </c>
      <c r="G860" s="4" t="s">
        <v>2002</v>
      </c>
      <c r="H860" s="5">
        <v>16.15</v>
      </c>
    </row>
    <row r="861" spans="1:8" ht="15.75" customHeight="1">
      <c r="A861" s="2"/>
      <c r="B861" s="271" t="s">
        <v>1493</v>
      </c>
      <c r="C861" s="271"/>
      <c r="D861" s="271"/>
      <c r="E861" s="271"/>
      <c r="F861" s="271"/>
      <c r="G861" s="271"/>
      <c r="H861" s="271"/>
    </row>
    <row r="862" spans="1:8" ht="15.75" customHeight="1">
      <c r="A862" s="2"/>
      <c r="B862" s="2"/>
      <c r="C862" s="4" t="s">
        <v>1573</v>
      </c>
      <c r="D862" s="4" t="s">
        <v>1581</v>
      </c>
      <c r="E862" s="4" t="s">
        <v>1626</v>
      </c>
      <c r="F862" s="4" t="s">
        <v>1902</v>
      </c>
      <c r="G862" s="4" t="s">
        <v>1997</v>
      </c>
      <c r="H862" s="5">
        <v>950.95</v>
      </c>
    </row>
    <row r="863" spans="1:8" ht="15.75" customHeight="1">
      <c r="A863" s="2"/>
      <c r="B863" s="271" t="s">
        <v>1494</v>
      </c>
      <c r="C863" s="271"/>
      <c r="D863" s="271"/>
      <c r="E863" s="271"/>
      <c r="F863" s="271"/>
      <c r="G863" s="271"/>
      <c r="H863" s="271"/>
    </row>
    <row r="864" spans="1:8" ht="15.75" customHeight="1">
      <c r="A864" s="2"/>
      <c r="B864" s="2"/>
      <c r="C864" s="4" t="s">
        <v>1573</v>
      </c>
      <c r="D864" s="4" t="s">
        <v>1581</v>
      </c>
      <c r="E864" s="4" t="s">
        <v>1626</v>
      </c>
      <c r="F864" s="4" t="s">
        <v>1902</v>
      </c>
      <c r="G864" s="4" t="s">
        <v>1997</v>
      </c>
      <c r="H864" s="5">
        <v>26.89</v>
      </c>
    </row>
    <row r="865" spans="1:8" ht="15.75" customHeight="1">
      <c r="A865" s="2"/>
      <c r="B865" s="271" t="s">
        <v>1495</v>
      </c>
      <c r="C865" s="271"/>
      <c r="D865" s="271"/>
      <c r="E865" s="271"/>
      <c r="F865" s="271"/>
      <c r="G865" s="271"/>
      <c r="H865" s="271"/>
    </row>
    <row r="866" spans="1:8" ht="15.75" customHeight="1">
      <c r="A866" s="2"/>
      <c r="B866" s="2"/>
      <c r="C866" s="4" t="s">
        <v>1573</v>
      </c>
      <c r="D866" s="4" t="s">
        <v>1581</v>
      </c>
      <c r="E866" s="4" t="s">
        <v>1626</v>
      </c>
      <c r="F866" s="4" t="s">
        <v>1902</v>
      </c>
      <c r="G866" s="4" t="s">
        <v>1997</v>
      </c>
      <c r="H866" s="5">
        <v>15.44</v>
      </c>
    </row>
    <row r="867" spans="1:8" ht="15.75" customHeight="1">
      <c r="A867" s="2"/>
      <c r="B867" s="271" t="s">
        <v>1496</v>
      </c>
      <c r="C867" s="271"/>
      <c r="D867" s="271"/>
      <c r="E867" s="271"/>
      <c r="F867" s="271"/>
      <c r="G867" s="271"/>
      <c r="H867" s="271"/>
    </row>
    <row r="868" spans="1:8" ht="15.75" customHeight="1">
      <c r="A868" s="2"/>
      <c r="B868" s="2"/>
      <c r="C868" s="4" t="s">
        <v>1573</v>
      </c>
      <c r="D868" s="4" t="s">
        <v>1581</v>
      </c>
      <c r="E868" s="4" t="s">
        <v>1626</v>
      </c>
      <c r="F868" s="4" t="s">
        <v>1930</v>
      </c>
      <c r="G868" s="4" t="s">
        <v>2005</v>
      </c>
      <c r="H868" s="5">
        <v>16.12</v>
      </c>
    </row>
    <row r="869" spans="1:8" ht="15.75" customHeight="1">
      <c r="A869" s="2"/>
      <c r="B869" s="271" t="s">
        <v>1497</v>
      </c>
      <c r="C869" s="271"/>
      <c r="D869" s="271"/>
      <c r="E869" s="271"/>
      <c r="F869" s="271"/>
      <c r="G869" s="271"/>
      <c r="H869" s="271"/>
    </row>
    <row r="870" spans="1:8" ht="15.75" customHeight="1">
      <c r="A870" s="2"/>
      <c r="B870" s="2"/>
      <c r="C870" s="4" t="s">
        <v>1573</v>
      </c>
      <c r="D870" s="4" t="s">
        <v>1581</v>
      </c>
      <c r="E870" s="4" t="s">
        <v>1850</v>
      </c>
      <c r="F870" s="4" t="s">
        <v>1934</v>
      </c>
      <c r="G870" s="4" t="s">
        <v>2000</v>
      </c>
      <c r="H870" s="5">
        <v>922.48</v>
      </c>
    </row>
    <row r="871" spans="1:8" ht="15.75" customHeight="1">
      <c r="A871" s="2"/>
      <c r="B871" s="271" t="s">
        <v>1498</v>
      </c>
      <c r="C871" s="271"/>
      <c r="D871" s="271"/>
      <c r="E871" s="271"/>
      <c r="F871" s="271"/>
      <c r="G871" s="271"/>
      <c r="H871" s="271"/>
    </row>
    <row r="872" spans="1:8" ht="15.75" customHeight="1">
      <c r="A872" s="2"/>
      <c r="B872" s="2"/>
      <c r="C872" s="4" t="s">
        <v>1573</v>
      </c>
      <c r="D872" s="4" t="s">
        <v>1581</v>
      </c>
      <c r="E872" s="4" t="s">
        <v>1851</v>
      </c>
      <c r="F872" s="4" t="s">
        <v>1934</v>
      </c>
      <c r="G872" s="4" t="s">
        <v>2000</v>
      </c>
      <c r="H872" s="5">
        <v>32.04</v>
      </c>
    </row>
    <row r="873" spans="1:8" ht="15.75" customHeight="1">
      <c r="A873" s="2"/>
      <c r="B873" s="271" t="s">
        <v>1499</v>
      </c>
      <c r="C873" s="271"/>
      <c r="D873" s="271"/>
      <c r="E873" s="271"/>
      <c r="F873" s="271"/>
      <c r="G873" s="271"/>
      <c r="H873" s="271"/>
    </row>
    <row r="874" spans="1:8" ht="15.75" customHeight="1">
      <c r="A874" s="2"/>
      <c r="B874" s="2"/>
      <c r="C874" s="4" t="s">
        <v>1573</v>
      </c>
      <c r="D874" s="4" t="s">
        <v>1581</v>
      </c>
      <c r="E874" s="4" t="s">
        <v>1852</v>
      </c>
      <c r="F874" s="4" t="s">
        <v>1934</v>
      </c>
      <c r="G874" s="4" t="s">
        <v>2000</v>
      </c>
      <c r="H874" s="5">
        <v>15.47</v>
      </c>
    </row>
    <row r="875" spans="1:8" ht="15.75" customHeight="1">
      <c r="A875" s="2"/>
      <c r="B875" s="271" t="s">
        <v>1500</v>
      </c>
      <c r="C875" s="271"/>
      <c r="D875" s="271"/>
      <c r="E875" s="271"/>
      <c r="F875" s="271"/>
      <c r="G875" s="271"/>
      <c r="H875" s="271"/>
    </row>
    <row r="876" spans="1:8" ht="15.75" customHeight="1">
      <c r="A876" s="2"/>
      <c r="B876" s="2"/>
      <c r="C876" s="4" t="s">
        <v>1573</v>
      </c>
      <c r="D876" s="4" t="s">
        <v>1581</v>
      </c>
      <c r="E876" s="4" t="s">
        <v>1626</v>
      </c>
      <c r="F876" s="4" t="s">
        <v>1930</v>
      </c>
      <c r="G876" s="4" t="s">
        <v>2005</v>
      </c>
      <c r="H876" s="5">
        <v>909.02</v>
      </c>
    </row>
    <row r="877" spans="1:8" ht="15.75" customHeight="1">
      <c r="A877" s="2"/>
      <c r="B877" s="271" t="s">
        <v>1501</v>
      </c>
      <c r="C877" s="271"/>
      <c r="D877" s="271"/>
      <c r="E877" s="271"/>
      <c r="F877" s="271"/>
      <c r="G877" s="271"/>
      <c r="H877" s="271"/>
    </row>
    <row r="878" spans="1:8" ht="15.75" customHeight="1">
      <c r="A878" s="2"/>
      <c r="B878" s="2"/>
      <c r="C878" s="4" t="s">
        <v>1573</v>
      </c>
      <c r="D878" s="4" t="s">
        <v>1581</v>
      </c>
      <c r="E878" s="4" t="s">
        <v>1626</v>
      </c>
      <c r="F878" s="4" t="s">
        <v>1930</v>
      </c>
      <c r="G878" s="4" t="s">
        <v>2005</v>
      </c>
      <c r="H878" s="5">
        <v>35.73</v>
      </c>
    </row>
    <row r="879" spans="1:8" ht="15.75" customHeight="1">
      <c r="A879" s="2"/>
      <c r="B879" s="271" t="s">
        <v>1502</v>
      </c>
      <c r="C879" s="271"/>
      <c r="D879" s="271"/>
      <c r="E879" s="271"/>
      <c r="F879" s="271"/>
      <c r="G879" s="271"/>
      <c r="H879" s="271"/>
    </row>
    <row r="880" spans="1:8" ht="15.75" customHeight="1">
      <c r="A880" s="2"/>
      <c r="B880" s="2"/>
      <c r="C880" s="4" t="s">
        <v>1573</v>
      </c>
      <c r="D880" s="4" t="s">
        <v>1581</v>
      </c>
      <c r="E880" s="4" t="s">
        <v>1626</v>
      </c>
      <c r="F880" s="4" t="s">
        <v>1930</v>
      </c>
      <c r="G880" s="4" t="s">
        <v>2005</v>
      </c>
      <c r="H880" s="5">
        <v>15.44</v>
      </c>
    </row>
    <row r="881" spans="1:8" ht="15.75" customHeight="1">
      <c r="A881" s="2"/>
      <c r="B881" s="271" t="s">
        <v>1503</v>
      </c>
      <c r="C881" s="271"/>
      <c r="D881" s="271"/>
      <c r="E881" s="271"/>
      <c r="F881" s="271"/>
      <c r="G881" s="271"/>
      <c r="H881" s="271"/>
    </row>
    <row r="882" spans="1:8" ht="15.75" customHeight="1">
      <c r="A882" s="2"/>
      <c r="B882" s="2"/>
      <c r="C882" s="4" t="s">
        <v>1573</v>
      </c>
      <c r="D882" s="4" t="s">
        <v>1581</v>
      </c>
      <c r="E882" s="4" t="s">
        <v>1853</v>
      </c>
      <c r="F882" s="4" t="s">
        <v>1927</v>
      </c>
      <c r="G882" s="4" t="s">
        <v>2003</v>
      </c>
      <c r="H882" s="5">
        <v>16.15</v>
      </c>
    </row>
    <row r="883" spans="1:8" ht="15.75" customHeight="1">
      <c r="A883" s="2"/>
      <c r="B883" s="271" t="s">
        <v>1504</v>
      </c>
      <c r="C883" s="271"/>
      <c r="D883" s="271"/>
      <c r="E883" s="271"/>
      <c r="F883" s="271"/>
      <c r="G883" s="271"/>
      <c r="H883" s="271"/>
    </row>
    <row r="884" spans="1:8" ht="15.75" customHeight="1">
      <c r="A884" s="2"/>
      <c r="B884" s="2"/>
      <c r="C884" s="4" t="s">
        <v>1573</v>
      </c>
      <c r="D884" s="4" t="s">
        <v>1581</v>
      </c>
      <c r="E884" s="4" t="s">
        <v>1854</v>
      </c>
      <c r="F884" s="4" t="s">
        <v>1927</v>
      </c>
      <c r="G884" s="4" t="s">
        <v>2003</v>
      </c>
      <c r="H884" s="5">
        <v>16.15</v>
      </c>
    </row>
    <row r="885" spans="1:8" ht="15.75" customHeight="1">
      <c r="A885" s="2"/>
      <c r="B885" s="271" t="s">
        <v>1505</v>
      </c>
      <c r="C885" s="271"/>
      <c r="D885" s="271"/>
      <c r="E885" s="271"/>
      <c r="F885" s="271"/>
      <c r="G885" s="271"/>
      <c r="H885" s="271"/>
    </row>
    <row r="886" spans="1:8" ht="15.75" customHeight="1">
      <c r="A886" s="2"/>
      <c r="B886" s="2"/>
      <c r="C886" s="4" t="s">
        <v>1573</v>
      </c>
      <c r="D886" s="4" t="s">
        <v>1581</v>
      </c>
      <c r="E886" s="4" t="s">
        <v>1855</v>
      </c>
      <c r="F886" s="4" t="s">
        <v>1927</v>
      </c>
      <c r="G886" s="4" t="s">
        <v>2003</v>
      </c>
      <c r="H886" s="5">
        <v>16.15</v>
      </c>
    </row>
    <row r="887" spans="1:8" ht="15.75" customHeight="1">
      <c r="A887" s="2"/>
      <c r="B887" s="271" t="s">
        <v>1506</v>
      </c>
      <c r="C887" s="271"/>
      <c r="D887" s="271"/>
      <c r="E887" s="271"/>
      <c r="F887" s="271"/>
      <c r="G887" s="271"/>
      <c r="H887" s="271"/>
    </row>
    <row r="888" spans="1:8" ht="15.75" customHeight="1">
      <c r="A888" s="2"/>
      <c r="B888" s="2"/>
      <c r="C888" s="4" t="s">
        <v>1573</v>
      </c>
      <c r="D888" s="4" t="s">
        <v>1581</v>
      </c>
      <c r="E888" s="4" t="s">
        <v>1856</v>
      </c>
      <c r="F888" s="4" t="s">
        <v>1934</v>
      </c>
      <c r="G888" s="4" t="s">
        <v>2000</v>
      </c>
      <c r="H888" s="5">
        <v>1419.48</v>
      </c>
    </row>
    <row r="889" spans="1:8" ht="15.75" customHeight="1">
      <c r="A889" s="2"/>
      <c r="B889" s="271" t="s">
        <v>1507</v>
      </c>
      <c r="C889" s="271"/>
      <c r="D889" s="271"/>
      <c r="E889" s="271"/>
      <c r="F889" s="271"/>
      <c r="G889" s="271"/>
      <c r="H889" s="271"/>
    </row>
    <row r="890" spans="1:8" ht="15.75" customHeight="1">
      <c r="A890" s="2"/>
      <c r="B890" s="2"/>
      <c r="C890" s="4" t="s">
        <v>1573</v>
      </c>
      <c r="D890" s="4" t="s">
        <v>1581</v>
      </c>
      <c r="E890" s="4" t="s">
        <v>1857</v>
      </c>
      <c r="F890" s="4" t="s">
        <v>1928</v>
      </c>
      <c r="G890" s="4" t="s">
        <v>2004</v>
      </c>
      <c r="H890" s="5">
        <v>16.15</v>
      </c>
    </row>
    <row r="891" spans="1:8" ht="15.75" customHeight="1">
      <c r="A891" s="2"/>
      <c r="B891" s="271" t="s">
        <v>1508</v>
      </c>
      <c r="C891" s="271"/>
      <c r="D891" s="271"/>
      <c r="E891" s="271"/>
      <c r="F891" s="271"/>
      <c r="G891" s="271"/>
      <c r="H891" s="271"/>
    </row>
    <row r="892" spans="1:8" ht="15.75" customHeight="1">
      <c r="A892" s="2"/>
      <c r="B892" s="2"/>
      <c r="C892" s="4" t="s">
        <v>1573</v>
      </c>
      <c r="D892" s="4" t="s">
        <v>1581</v>
      </c>
      <c r="E892" s="4" t="s">
        <v>1858</v>
      </c>
      <c r="F892" s="4" t="s">
        <v>1926</v>
      </c>
      <c r="G892" s="4" t="s">
        <v>2002</v>
      </c>
      <c r="H892" s="5">
        <v>16.15</v>
      </c>
    </row>
    <row r="893" spans="1:8" ht="15.75" customHeight="1">
      <c r="A893" s="2"/>
      <c r="B893" s="271" t="s">
        <v>1509</v>
      </c>
      <c r="C893" s="271"/>
      <c r="D893" s="271"/>
      <c r="E893" s="271"/>
      <c r="F893" s="271"/>
      <c r="G893" s="271"/>
      <c r="H893" s="271"/>
    </row>
    <row r="894" spans="1:8" ht="15.75" customHeight="1">
      <c r="A894" s="2"/>
      <c r="B894" s="2"/>
      <c r="C894" s="4" t="s">
        <v>1573</v>
      </c>
      <c r="D894" s="4" t="s">
        <v>1581</v>
      </c>
      <c r="E894" s="4" t="s">
        <v>1859</v>
      </c>
      <c r="F894" s="4" t="s">
        <v>1926</v>
      </c>
      <c r="G894" s="4" t="s">
        <v>2002</v>
      </c>
      <c r="H894" s="5">
        <v>1230.74</v>
      </c>
    </row>
    <row r="895" spans="1:8" ht="15.75" customHeight="1">
      <c r="A895" s="2"/>
      <c r="B895" s="271" t="s">
        <v>1510</v>
      </c>
      <c r="C895" s="271"/>
      <c r="D895" s="271"/>
      <c r="E895" s="271"/>
      <c r="F895" s="271"/>
      <c r="G895" s="271"/>
      <c r="H895" s="271"/>
    </row>
    <row r="896" spans="1:8" ht="15.75" customHeight="1">
      <c r="A896" s="2"/>
      <c r="B896" s="2"/>
      <c r="C896" s="4" t="s">
        <v>1573</v>
      </c>
      <c r="D896" s="4" t="s">
        <v>1581</v>
      </c>
      <c r="E896" s="4" t="s">
        <v>1860</v>
      </c>
      <c r="F896" s="4" t="s">
        <v>1926</v>
      </c>
      <c r="G896" s="4" t="s">
        <v>2002</v>
      </c>
      <c r="H896" s="5">
        <v>28.59</v>
      </c>
    </row>
    <row r="897" spans="1:8" ht="15.75" customHeight="1">
      <c r="A897" s="2"/>
      <c r="B897" s="271" t="s">
        <v>1511</v>
      </c>
      <c r="C897" s="271"/>
      <c r="D897" s="271"/>
      <c r="E897" s="271"/>
      <c r="F897" s="271"/>
      <c r="G897" s="271"/>
      <c r="H897" s="271"/>
    </row>
    <row r="898" spans="1:8" ht="15.75" customHeight="1">
      <c r="A898" s="2"/>
      <c r="B898" s="2"/>
      <c r="C898" s="4" t="s">
        <v>1573</v>
      </c>
      <c r="D898" s="4" t="s">
        <v>1581</v>
      </c>
      <c r="E898" s="4" t="s">
        <v>1861</v>
      </c>
      <c r="F898" s="4" t="s">
        <v>1926</v>
      </c>
      <c r="G898" s="4" t="s">
        <v>2002</v>
      </c>
      <c r="H898" s="5">
        <v>15.47</v>
      </c>
    </row>
    <row r="899" spans="1:8" ht="15.75" customHeight="1">
      <c r="A899" s="2"/>
      <c r="B899" s="271" t="s">
        <v>1512</v>
      </c>
      <c r="C899" s="271"/>
      <c r="D899" s="271"/>
      <c r="E899" s="271"/>
      <c r="F899" s="271"/>
      <c r="G899" s="271"/>
      <c r="H899" s="271"/>
    </row>
    <row r="900" spans="1:8" ht="15.75" customHeight="1">
      <c r="A900" s="2"/>
      <c r="B900" s="2"/>
      <c r="C900" s="4" t="s">
        <v>1573</v>
      </c>
      <c r="D900" s="4" t="s">
        <v>1581</v>
      </c>
      <c r="E900" s="4" t="s">
        <v>1862</v>
      </c>
      <c r="F900" s="4" t="s">
        <v>1927</v>
      </c>
      <c r="G900" s="4" t="s">
        <v>2003</v>
      </c>
      <c r="H900" s="5">
        <v>740.87</v>
      </c>
    </row>
    <row r="901" spans="1:8" ht="15.75" customHeight="1">
      <c r="A901" s="2"/>
      <c r="B901" s="271" t="s">
        <v>1513</v>
      </c>
      <c r="C901" s="271"/>
      <c r="D901" s="271"/>
      <c r="E901" s="271"/>
      <c r="F901" s="271"/>
      <c r="G901" s="271"/>
      <c r="H901" s="271"/>
    </row>
    <row r="902" spans="1:8" ht="15.75" customHeight="1">
      <c r="A902" s="2"/>
      <c r="B902" s="2"/>
      <c r="C902" s="4" t="s">
        <v>1573</v>
      </c>
      <c r="D902" s="4" t="s">
        <v>1581</v>
      </c>
      <c r="E902" s="4" t="s">
        <v>1626</v>
      </c>
      <c r="F902" s="4" t="s">
        <v>1958</v>
      </c>
      <c r="G902" s="4" t="s">
        <v>2005</v>
      </c>
      <c r="H902" s="5">
        <v>785.42</v>
      </c>
    </row>
    <row r="903" spans="1:8" ht="15.75" customHeight="1">
      <c r="A903" s="2"/>
      <c r="B903" s="271" t="s">
        <v>1514</v>
      </c>
      <c r="C903" s="271"/>
      <c r="D903" s="271"/>
      <c r="E903" s="271"/>
      <c r="F903" s="271"/>
      <c r="G903" s="271"/>
      <c r="H903" s="271"/>
    </row>
    <row r="904" spans="1:8" ht="15.75" customHeight="1">
      <c r="A904" s="2"/>
      <c r="B904" s="2"/>
      <c r="C904" s="4" t="s">
        <v>1573</v>
      </c>
      <c r="D904" s="4" t="s">
        <v>1581</v>
      </c>
      <c r="E904" s="4" t="s">
        <v>1863</v>
      </c>
      <c r="F904" s="4" t="s">
        <v>1990</v>
      </c>
      <c r="G904" s="4" t="s">
        <v>2001</v>
      </c>
      <c r="H904" s="5">
        <v>1076.08</v>
      </c>
    </row>
    <row r="905" spans="1:8" ht="15.75" customHeight="1">
      <c r="A905" s="2"/>
      <c r="B905" s="271" t="s">
        <v>1515</v>
      </c>
      <c r="C905" s="271"/>
      <c r="D905" s="271"/>
      <c r="E905" s="271"/>
      <c r="F905" s="271"/>
      <c r="G905" s="271"/>
      <c r="H905" s="271"/>
    </row>
    <row r="906" spans="1:8" ht="15.75" customHeight="1">
      <c r="A906" s="2"/>
      <c r="B906" s="2"/>
      <c r="C906" s="4" t="s">
        <v>1573</v>
      </c>
      <c r="D906" s="4" t="s">
        <v>1581</v>
      </c>
      <c r="E906" s="4" t="s">
        <v>1864</v>
      </c>
      <c r="F906" s="4" t="s">
        <v>1990</v>
      </c>
      <c r="G906" s="4" t="s">
        <v>2001</v>
      </c>
      <c r="H906" s="5">
        <v>29.77</v>
      </c>
    </row>
    <row r="907" spans="1:8" ht="15.75" customHeight="1">
      <c r="A907" s="2"/>
      <c r="B907" s="271" t="s">
        <v>1516</v>
      </c>
      <c r="C907" s="271"/>
      <c r="D907" s="271"/>
      <c r="E907" s="271"/>
      <c r="F907" s="271"/>
      <c r="G907" s="271"/>
      <c r="H907" s="271"/>
    </row>
    <row r="908" spans="1:8" ht="15.75" customHeight="1">
      <c r="A908" s="2"/>
      <c r="B908" s="2"/>
      <c r="C908" s="4" t="s">
        <v>1573</v>
      </c>
      <c r="D908" s="4" t="s">
        <v>1581</v>
      </c>
      <c r="E908" s="4" t="s">
        <v>1865</v>
      </c>
      <c r="F908" s="4" t="s">
        <v>1990</v>
      </c>
      <c r="G908" s="4" t="s">
        <v>2001</v>
      </c>
      <c r="H908" s="5">
        <v>15.47</v>
      </c>
    </row>
    <row r="909" spans="1:8" ht="15.75" customHeight="1">
      <c r="A909" s="2"/>
      <c r="B909" s="271" t="s">
        <v>1517</v>
      </c>
      <c r="C909" s="271"/>
      <c r="D909" s="271"/>
      <c r="E909" s="271"/>
      <c r="F909" s="271"/>
      <c r="G909" s="271"/>
      <c r="H909" s="271"/>
    </row>
    <row r="910" spans="1:8" ht="15.75" customHeight="1">
      <c r="A910" s="2"/>
      <c r="B910" s="2"/>
      <c r="C910" s="4" t="s">
        <v>1573</v>
      </c>
      <c r="D910" s="4" t="s">
        <v>1581</v>
      </c>
      <c r="E910" s="4" t="s">
        <v>1866</v>
      </c>
      <c r="F910" s="4" t="s">
        <v>1926</v>
      </c>
      <c r="G910" s="4" t="s">
        <v>2002</v>
      </c>
      <c r="H910" s="5">
        <v>18.31</v>
      </c>
    </row>
    <row r="911" spans="1:8" ht="15.75" customHeight="1">
      <c r="A911" s="2"/>
      <c r="B911" s="271" t="s">
        <v>1518</v>
      </c>
      <c r="C911" s="271"/>
      <c r="D911" s="271"/>
      <c r="E911" s="271"/>
      <c r="F911" s="271"/>
      <c r="G911" s="271"/>
      <c r="H911" s="271"/>
    </row>
    <row r="912" spans="1:8" ht="15.75" customHeight="1">
      <c r="A912" s="2"/>
      <c r="B912" s="2"/>
      <c r="C912" s="4" t="s">
        <v>1573</v>
      </c>
      <c r="D912" s="4" t="s">
        <v>1581</v>
      </c>
      <c r="E912" s="4" t="s">
        <v>1867</v>
      </c>
      <c r="F912" s="4" t="s">
        <v>1924</v>
      </c>
      <c r="G912" s="4" t="s">
        <v>1996</v>
      </c>
      <c r="H912" s="5">
        <v>16.15</v>
      </c>
    </row>
    <row r="913" spans="1:8" ht="15.75" customHeight="1">
      <c r="A913" s="2"/>
      <c r="B913" s="271" t="s">
        <v>1519</v>
      </c>
      <c r="C913" s="271"/>
      <c r="D913" s="271"/>
      <c r="E913" s="271"/>
      <c r="F913" s="271"/>
      <c r="G913" s="271"/>
      <c r="H913" s="271"/>
    </row>
    <row r="914" spans="1:8" ht="15.75" customHeight="1">
      <c r="A914" s="2"/>
      <c r="B914" s="2"/>
      <c r="C914" s="4" t="s">
        <v>1573</v>
      </c>
      <c r="D914" s="4" t="s">
        <v>1581</v>
      </c>
      <c r="E914" s="4" t="s">
        <v>1868</v>
      </c>
      <c r="F914" s="4" t="s">
        <v>1935</v>
      </c>
      <c r="G914" s="4" t="s">
        <v>2003</v>
      </c>
      <c r="H914" s="5">
        <v>15.92</v>
      </c>
    </row>
    <row r="915" spans="1:8" ht="15.75" customHeight="1">
      <c r="A915" s="2"/>
      <c r="B915" s="271" t="s">
        <v>1520</v>
      </c>
      <c r="C915" s="271"/>
      <c r="D915" s="271"/>
      <c r="E915" s="271"/>
      <c r="F915" s="271"/>
      <c r="G915" s="271"/>
      <c r="H915" s="271"/>
    </row>
    <row r="916" spans="1:8" ht="15.75" customHeight="1">
      <c r="A916" s="2"/>
      <c r="B916" s="2"/>
      <c r="C916" s="4" t="s">
        <v>1573</v>
      </c>
      <c r="D916" s="4" t="s">
        <v>1581</v>
      </c>
      <c r="E916" s="4" t="s">
        <v>1869</v>
      </c>
      <c r="F916" s="4" t="s">
        <v>1928</v>
      </c>
      <c r="G916" s="4" t="s">
        <v>2004</v>
      </c>
      <c r="H916" s="5">
        <v>16.15</v>
      </c>
    </row>
    <row r="917" spans="1:8" ht="15.75" customHeight="1">
      <c r="A917" s="2"/>
      <c r="B917" s="271" t="s">
        <v>1521</v>
      </c>
      <c r="C917" s="271"/>
      <c r="D917" s="271"/>
      <c r="E917" s="271"/>
      <c r="F917" s="271"/>
      <c r="G917" s="271"/>
      <c r="H917" s="271"/>
    </row>
    <row r="918" spans="1:8" ht="15.75" customHeight="1">
      <c r="A918" s="2"/>
      <c r="B918" s="2"/>
      <c r="C918" s="4" t="s">
        <v>1573</v>
      </c>
      <c r="D918" s="4" t="s">
        <v>1581</v>
      </c>
      <c r="E918" s="4" t="s">
        <v>1870</v>
      </c>
      <c r="F918" s="4" t="s">
        <v>1928</v>
      </c>
      <c r="G918" s="4" t="s">
        <v>2004</v>
      </c>
      <c r="H918" s="5">
        <v>16.15</v>
      </c>
    </row>
    <row r="919" spans="1:8" ht="15.75" customHeight="1">
      <c r="A919" s="2"/>
      <c r="B919" s="271" t="s">
        <v>1522</v>
      </c>
      <c r="C919" s="271"/>
      <c r="D919" s="271"/>
      <c r="E919" s="271"/>
      <c r="F919" s="271"/>
      <c r="G919" s="271"/>
      <c r="H919" s="271"/>
    </row>
    <row r="920" spans="1:8" ht="15.75" customHeight="1">
      <c r="A920" s="2"/>
      <c r="B920" s="2"/>
      <c r="C920" s="4" t="s">
        <v>1573</v>
      </c>
      <c r="D920" s="4" t="s">
        <v>1581</v>
      </c>
      <c r="E920" s="4" t="s">
        <v>1871</v>
      </c>
      <c r="F920" s="4" t="s">
        <v>1928</v>
      </c>
      <c r="G920" s="4" t="s">
        <v>2004</v>
      </c>
      <c r="H920" s="5">
        <v>16.15</v>
      </c>
    </row>
    <row r="921" spans="1:8" ht="15.75" customHeight="1">
      <c r="A921" s="2"/>
      <c r="B921" s="271" t="s">
        <v>1523</v>
      </c>
      <c r="C921" s="271"/>
      <c r="D921" s="271"/>
      <c r="E921" s="271"/>
      <c r="F921" s="271"/>
      <c r="G921" s="271"/>
      <c r="H921" s="271"/>
    </row>
    <row r="922" spans="1:8" ht="15.75" customHeight="1">
      <c r="A922" s="2"/>
      <c r="B922" s="2"/>
      <c r="C922" s="4" t="s">
        <v>1573</v>
      </c>
      <c r="D922" s="4" t="s">
        <v>1581</v>
      </c>
      <c r="E922" s="4" t="s">
        <v>1872</v>
      </c>
      <c r="F922" s="4" t="s">
        <v>1926</v>
      </c>
      <c r="G922" s="4" t="s">
        <v>2002</v>
      </c>
      <c r="H922" s="5">
        <v>1640.91</v>
      </c>
    </row>
    <row r="923" spans="1:8" ht="15.75" customHeight="1">
      <c r="A923" s="2"/>
      <c r="B923" s="271" t="s">
        <v>1524</v>
      </c>
      <c r="C923" s="271"/>
      <c r="D923" s="271"/>
      <c r="E923" s="271"/>
      <c r="F923" s="271"/>
      <c r="G923" s="271"/>
      <c r="H923" s="271"/>
    </row>
    <row r="924" spans="1:8" ht="15.75" customHeight="1">
      <c r="A924" s="2"/>
      <c r="B924" s="2"/>
      <c r="C924" s="4" t="s">
        <v>1573</v>
      </c>
      <c r="D924" s="4" t="s">
        <v>1581</v>
      </c>
      <c r="E924" s="4" t="s">
        <v>1626</v>
      </c>
      <c r="F924" s="4" t="s">
        <v>1910</v>
      </c>
      <c r="G924" s="4" t="s">
        <v>1997</v>
      </c>
      <c r="H924" s="5">
        <v>785.08</v>
      </c>
    </row>
    <row r="925" spans="1:8" ht="15.75" customHeight="1">
      <c r="A925" s="2"/>
      <c r="B925" s="271" t="s">
        <v>1525</v>
      </c>
      <c r="C925" s="271"/>
      <c r="D925" s="271"/>
      <c r="E925" s="271"/>
      <c r="F925" s="271"/>
      <c r="G925" s="271"/>
      <c r="H925" s="271"/>
    </row>
    <row r="926" spans="1:8" ht="15.75" customHeight="1">
      <c r="A926" s="2"/>
      <c r="B926" s="2"/>
      <c r="C926" s="4" t="s">
        <v>1573</v>
      </c>
      <c r="D926" s="4" t="s">
        <v>1581</v>
      </c>
      <c r="E926" s="4" t="s">
        <v>1873</v>
      </c>
      <c r="F926" s="4" t="s">
        <v>1925</v>
      </c>
      <c r="G926" s="4" t="s">
        <v>2001</v>
      </c>
      <c r="H926" s="5">
        <v>16.15</v>
      </c>
    </row>
    <row r="927" spans="1:8" ht="15.75" customHeight="1">
      <c r="A927" s="2"/>
      <c r="B927" s="271" t="s">
        <v>1526</v>
      </c>
      <c r="C927" s="271"/>
      <c r="D927" s="271"/>
      <c r="E927" s="271"/>
      <c r="F927" s="271"/>
      <c r="G927" s="271"/>
      <c r="H927" s="271"/>
    </row>
    <row r="928" spans="1:8" ht="15.75" customHeight="1">
      <c r="A928" s="2"/>
      <c r="B928" s="2"/>
      <c r="C928" s="4" t="s">
        <v>1573</v>
      </c>
      <c r="D928" s="4" t="s">
        <v>1616</v>
      </c>
      <c r="E928" s="4" t="s">
        <v>1874</v>
      </c>
      <c r="F928" s="4" t="s">
        <v>1922</v>
      </c>
      <c r="G928" s="4" t="s">
        <v>1998</v>
      </c>
      <c r="H928" s="5">
        <v>678.79</v>
      </c>
    </row>
    <row r="929" spans="1:8" ht="15.75" customHeight="1">
      <c r="A929" s="2"/>
      <c r="B929" s="271" t="s">
        <v>1527</v>
      </c>
      <c r="C929" s="271"/>
      <c r="D929" s="271"/>
      <c r="E929" s="271"/>
      <c r="F929" s="271"/>
      <c r="G929" s="271"/>
      <c r="H929" s="271"/>
    </row>
    <row r="930" spans="1:8" ht="15.75" customHeight="1">
      <c r="A930" s="2"/>
      <c r="B930" s="2"/>
      <c r="C930" s="4" t="s">
        <v>1573</v>
      </c>
      <c r="D930" s="4" t="s">
        <v>1581</v>
      </c>
      <c r="E930" s="4" t="s">
        <v>1875</v>
      </c>
      <c r="F930" s="4" t="s">
        <v>1922</v>
      </c>
      <c r="G930" s="4" t="s">
        <v>1998</v>
      </c>
      <c r="H930" s="5">
        <v>1006.27</v>
      </c>
    </row>
    <row r="931" spans="1:8" ht="15.75" customHeight="1">
      <c r="A931" s="2"/>
      <c r="B931" s="271" t="s">
        <v>1528</v>
      </c>
      <c r="C931" s="271"/>
      <c r="D931" s="271"/>
      <c r="E931" s="271"/>
      <c r="F931" s="271"/>
      <c r="G931" s="271"/>
      <c r="H931" s="271"/>
    </row>
    <row r="932" spans="1:8" ht="15.75" customHeight="1">
      <c r="A932" s="2"/>
      <c r="B932" s="2"/>
      <c r="C932" s="4" t="s">
        <v>1573</v>
      </c>
      <c r="D932" s="4" t="s">
        <v>1581</v>
      </c>
      <c r="E932" s="4" t="s">
        <v>1876</v>
      </c>
      <c r="F932" s="4" t="s">
        <v>1922</v>
      </c>
      <c r="G932" s="4" t="s">
        <v>1998</v>
      </c>
      <c r="H932" s="5">
        <v>13.53</v>
      </c>
    </row>
    <row r="933" spans="1:8" ht="15.75" customHeight="1">
      <c r="A933" s="2"/>
      <c r="B933" s="271" t="s">
        <v>1529</v>
      </c>
      <c r="C933" s="271"/>
      <c r="D933" s="271"/>
      <c r="E933" s="271"/>
      <c r="F933" s="271"/>
      <c r="G933" s="271"/>
      <c r="H933" s="271"/>
    </row>
    <row r="934" spans="1:8" ht="15.75" customHeight="1">
      <c r="A934" s="2"/>
      <c r="B934" s="2"/>
      <c r="C934" s="4" t="s">
        <v>1573</v>
      </c>
      <c r="D934" s="4" t="s">
        <v>1581</v>
      </c>
      <c r="E934" s="4" t="s">
        <v>1877</v>
      </c>
      <c r="F934" s="4" t="s">
        <v>1922</v>
      </c>
      <c r="G934" s="4" t="s">
        <v>1998</v>
      </c>
      <c r="H934" s="5">
        <v>13.53</v>
      </c>
    </row>
    <row r="935" spans="1:8" ht="15.75" customHeight="1">
      <c r="A935" s="2"/>
      <c r="B935" s="271" t="s">
        <v>1530</v>
      </c>
      <c r="C935" s="271"/>
      <c r="D935" s="271"/>
      <c r="E935" s="271"/>
      <c r="F935" s="271"/>
      <c r="G935" s="271"/>
      <c r="H935" s="271"/>
    </row>
    <row r="936" spans="1:8" ht="15.75" customHeight="1">
      <c r="A936" s="2"/>
      <c r="B936" s="2"/>
      <c r="C936" s="4" t="s">
        <v>1573</v>
      </c>
      <c r="D936" s="4" t="s">
        <v>1581</v>
      </c>
      <c r="E936" s="4" t="s">
        <v>1878</v>
      </c>
      <c r="F936" s="4" t="s">
        <v>1937</v>
      </c>
      <c r="G936" s="4" t="s">
        <v>1998</v>
      </c>
      <c r="H936" s="5">
        <v>13.53</v>
      </c>
    </row>
    <row r="937" spans="1:8" ht="15.75" customHeight="1">
      <c r="A937" s="2"/>
      <c r="B937" s="271" t="s">
        <v>1531</v>
      </c>
      <c r="C937" s="271"/>
      <c r="D937" s="271"/>
      <c r="E937" s="271"/>
      <c r="F937" s="271"/>
      <c r="G937" s="271"/>
      <c r="H937" s="271"/>
    </row>
    <row r="938" spans="1:8" ht="15.75" customHeight="1">
      <c r="A938" s="2"/>
      <c r="B938" s="2"/>
      <c r="C938" s="4" t="s">
        <v>1573</v>
      </c>
      <c r="D938" s="4" t="s">
        <v>1581</v>
      </c>
      <c r="E938" s="4" t="s">
        <v>1879</v>
      </c>
      <c r="F938" s="4" t="s">
        <v>1989</v>
      </c>
      <c r="G938" s="4" t="s">
        <v>1999</v>
      </c>
      <c r="H938" s="5">
        <v>13.53</v>
      </c>
    </row>
    <row r="939" spans="1:8" ht="15.75" customHeight="1">
      <c r="A939" s="2"/>
      <c r="B939" s="271" t="s">
        <v>1532</v>
      </c>
      <c r="C939" s="271"/>
      <c r="D939" s="271"/>
      <c r="E939" s="271"/>
      <c r="F939" s="271"/>
      <c r="G939" s="271"/>
      <c r="H939" s="271"/>
    </row>
    <row r="940" spans="1:8" ht="15.75" customHeight="1">
      <c r="A940" s="2"/>
      <c r="B940" s="2"/>
      <c r="C940" s="4" t="s">
        <v>1573</v>
      </c>
      <c r="D940" s="4" t="s">
        <v>1581</v>
      </c>
      <c r="E940" s="4" t="s">
        <v>1880</v>
      </c>
      <c r="F940" s="4" t="s">
        <v>1922</v>
      </c>
      <c r="G940" s="4" t="s">
        <v>1998</v>
      </c>
      <c r="H940" s="5">
        <v>13.53</v>
      </c>
    </row>
    <row r="941" spans="1:8" ht="15.75" customHeight="1">
      <c r="A941" s="2"/>
      <c r="B941" s="271" t="s">
        <v>1533</v>
      </c>
      <c r="C941" s="271"/>
      <c r="D941" s="271"/>
      <c r="E941" s="271"/>
      <c r="F941" s="271"/>
      <c r="G941" s="271"/>
      <c r="H941" s="271"/>
    </row>
    <row r="942" spans="1:8" ht="15.75" customHeight="1">
      <c r="A942" s="2"/>
      <c r="B942" s="2"/>
      <c r="C942" s="4" t="s">
        <v>1573</v>
      </c>
      <c r="D942" s="4" t="s">
        <v>1581</v>
      </c>
      <c r="E942" s="4" t="s">
        <v>1881</v>
      </c>
      <c r="F942" s="4" t="s">
        <v>1922</v>
      </c>
      <c r="G942" s="4" t="s">
        <v>1998</v>
      </c>
      <c r="H942" s="5">
        <v>13.53</v>
      </c>
    </row>
    <row r="943" spans="1:8" ht="15.75" customHeight="1">
      <c r="A943" s="2"/>
      <c r="B943" s="271" t="s">
        <v>1534</v>
      </c>
      <c r="C943" s="271"/>
      <c r="D943" s="271"/>
      <c r="E943" s="271"/>
      <c r="F943" s="271"/>
      <c r="G943" s="271"/>
      <c r="H943" s="271"/>
    </row>
    <row r="944" spans="1:8" ht="15.75" customHeight="1">
      <c r="A944" s="2"/>
      <c r="B944" s="2"/>
      <c r="C944" s="4" t="s">
        <v>1573</v>
      </c>
      <c r="D944" s="4" t="s">
        <v>1581</v>
      </c>
      <c r="E944" s="4" t="s">
        <v>1882</v>
      </c>
      <c r="F944" s="4" t="s">
        <v>1922</v>
      </c>
      <c r="G944" s="4" t="s">
        <v>1998</v>
      </c>
      <c r="H944" s="5">
        <v>41.25</v>
      </c>
    </row>
    <row r="945" spans="1:8" ht="15.75" customHeight="1">
      <c r="A945" s="2"/>
      <c r="B945" s="271" t="s">
        <v>1535</v>
      </c>
      <c r="C945" s="271"/>
      <c r="D945" s="271"/>
      <c r="E945" s="271"/>
      <c r="F945" s="271"/>
      <c r="G945" s="271"/>
      <c r="H945" s="271"/>
    </row>
    <row r="946" spans="1:8" ht="15.75" customHeight="1">
      <c r="A946" s="2"/>
      <c r="B946" s="2"/>
      <c r="C946" s="4" t="s">
        <v>1573</v>
      </c>
      <c r="D946" s="4" t="s">
        <v>1581</v>
      </c>
      <c r="E946" s="4" t="s">
        <v>1883</v>
      </c>
      <c r="F946" s="4" t="s">
        <v>1922</v>
      </c>
      <c r="G946" s="4" t="s">
        <v>1998</v>
      </c>
      <c r="H946" s="5">
        <v>13.03</v>
      </c>
    </row>
    <row r="947" spans="1:8" ht="15.75" customHeight="1">
      <c r="A947" s="272" t="s">
        <v>1104</v>
      </c>
      <c r="B947" s="272"/>
      <c r="C947" s="272"/>
      <c r="D947" s="272"/>
      <c r="E947" s="272"/>
      <c r="F947" s="272"/>
      <c r="G947" s="272"/>
      <c r="H947" s="272"/>
    </row>
    <row r="948" spans="1:8" ht="15.75" customHeight="1">
      <c r="A948" s="2"/>
      <c r="B948" s="271" t="s">
        <v>1536</v>
      </c>
      <c r="C948" s="271"/>
      <c r="D948" s="271"/>
      <c r="E948" s="271"/>
      <c r="F948" s="271"/>
      <c r="G948" s="271"/>
      <c r="H948" s="271"/>
    </row>
    <row r="949" spans="1:8" ht="15.75" customHeight="1">
      <c r="A949" s="2"/>
      <c r="B949" s="2"/>
      <c r="C949" s="4" t="s">
        <v>1556</v>
      </c>
      <c r="D949" s="4" t="s">
        <v>1592</v>
      </c>
      <c r="E949" s="4" t="s">
        <v>1884</v>
      </c>
      <c r="F949" s="4" t="s">
        <v>1992</v>
      </c>
      <c r="G949" s="4" t="s">
        <v>1996</v>
      </c>
      <c r="H949" s="5">
        <v>10</v>
      </c>
    </row>
    <row r="950" spans="1:8" ht="15.75" customHeight="1">
      <c r="A950" s="2"/>
      <c r="B950" s="271" t="s">
        <v>1537</v>
      </c>
      <c r="C950" s="271"/>
      <c r="D950" s="271"/>
      <c r="E950" s="271"/>
      <c r="F950" s="271"/>
      <c r="G950" s="271"/>
      <c r="H950" s="271"/>
    </row>
    <row r="951" spans="1:8" ht="15.75" customHeight="1">
      <c r="A951" s="2"/>
      <c r="B951" s="2"/>
      <c r="C951" s="4" t="s">
        <v>1554</v>
      </c>
      <c r="D951" s="4" t="s">
        <v>1578</v>
      </c>
      <c r="E951" s="4" t="s">
        <v>1885</v>
      </c>
      <c r="F951" s="4" t="s">
        <v>1926</v>
      </c>
      <c r="G951" s="4" t="s">
        <v>2002</v>
      </c>
      <c r="H951" s="5">
        <v>25.69</v>
      </c>
    </row>
    <row r="952" spans="1:8" ht="15.75" customHeight="1">
      <c r="A952" s="2"/>
      <c r="B952" s="271" t="s">
        <v>1538</v>
      </c>
      <c r="C952" s="271"/>
      <c r="D952" s="271"/>
      <c r="E952" s="271"/>
      <c r="F952" s="271"/>
      <c r="G952" s="271"/>
      <c r="H952" s="271"/>
    </row>
    <row r="953" spans="1:8" ht="15.75" customHeight="1">
      <c r="A953" s="2"/>
      <c r="B953" s="2"/>
      <c r="C953" s="4" t="s">
        <v>1556</v>
      </c>
      <c r="D953" s="4" t="s">
        <v>1581</v>
      </c>
      <c r="E953" s="4" t="s">
        <v>1886</v>
      </c>
      <c r="F953" s="4" t="s">
        <v>1927</v>
      </c>
      <c r="G953" s="4" t="s">
        <v>2003</v>
      </c>
      <c r="H953" s="5">
        <v>20.56</v>
      </c>
    </row>
    <row r="954" spans="1:8" ht="15.75" customHeight="1">
      <c r="A954" s="272" t="s">
        <v>1105</v>
      </c>
      <c r="B954" s="272"/>
      <c r="C954" s="272"/>
      <c r="D954" s="272"/>
      <c r="E954" s="272"/>
      <c r="F954" s="272"/>
      <c r="G954" s="272"/>
      <c r="H954" s="272"/>
    </row>
    <row r="955" spans="1:8" ht="15.75" customHeight="1">
      <c r="A955" s="2"/>
      <c r="B955" s="271" t="s">
        <v>1539</v>
      </c>
      <c r="C955" s="271"/>
      <c r="D955" s="271"/>
      <c r="E955" s="271"/>
      <c r="F955" s="271"/>
      <c r="G955" s="271"/>
      <c r="H955" s="271"/>
    </row>
    <row r="956" spans="1:8" ht="15.75" customHeight="1">
      <c r="A956" s="2"/>
      <c r="B956" s="2"/>
      <c r="C956" s="4" t="s">
        <v>1574</v>
      </c>
      <c r="D956" s="4" t="s">
        <v>1617</v>
      </c>
      <c r="E956" s="4" t="s">
        <v>1887</v>
      </c>
      <c r="F956" s="4" t="s">
        <v>1914</v>
      </c>
      <c r="G956" s="4" t="s">
        <v>1998</v>
      </c>
      <c r="H956" s="5">
        <v>58.84</v>
      </c>
    </row>
    <row r="957" spans="1:8" ht="15.75" customHeight="1">
      <c r="A957" s="2"/>
      <c r="B957" s="271" t="s">
        <v>1540</v>
      </c>
      <c r="C957" s="271"/>
      <c r="D957" s="271"/>
      <c r="E957" s="271"/>
      <c r="F957" s="271"/>
      <c r="G957" s="271"/>
      <c r="H957" s="271"/>
    </row>
    <row r="958" spans="1:8" ht="15.75" customHeight="1">
      <c r="A958" s="2"/>
      <c r="B958" s="2"/>
      <c r="C958" s="4" t="s">
        <v>1573</v>
      </c>
      <c r="D958" s="4" t="s">
        <v>1581</v>
      </c>
      <c r="E958" s="4" t="s">
        <v>1888</v>
      </c>
      <c r="F958" s="4" t="s">
        <v>1933</v>
      </c>
      <c r="G958" s="4" t="s">
        <v>2000</v>
      </c>
      <c r="H958" s="5">
        <v>63.84</v>
      </c>
    </row>
    <row r="959" spans="1:8" ht="15.75" customHeight="1">
      <c r="A959" s="2"/>
      <c r="B959" s="271" t="s">
        <v>1541</v>
      </c>
      <c r="C959" s="271"/>
      <c r="D959" s="271"/>
      <c r="E959" s="271"/>
      <c r="F959" s="271"/>
      <c r="G959" s="271"/>
      <c r="H959" s="271"/>
    </row>
    <row r="960" spans="1:8" ht="15.75" customHeight="1">
      <c r="A960" s="2"/>
      <c r="B960" s="2"/>
      <c r="C960" s="4" t="s">
        <v>1574</v>
      </c>
      <c r="D960" s="4" t="s">
        <v>1617</v>
      </c>
      <c r="E960" s="4" t="s">
        <v>1889</v>
      </c>
      <c r="F960" s="4" t="s">
        <v>1915</v>
      </c>
      <c r="G960" s="4" t="s">
        <v>2000</v>
      </c>
      <c r="H960" s="5">
        <v>127.68</v>
      </c>
    </row>
    <row r="961" spans="1:8" ht="15.75" customHeight="1">
      <c r="A961" s="2"/>
      <c r="B961" s="271" t="s">
        <v>1542</v>
      </c>
      <c r="C961" s="271"/>
      <c r="D961" s="271"/>
      <c r="E961" s="271"/>
      <c r="F961" s="271"/>
      <c r="G961" s="271"/>
      <c r="H961" s="271"/>
    </row>
    <row r="962" spans="1:8" ht="15.75" customHeight="1">
      <c r="A962" s="2"/>
      <c r="B962" s="2"/>
      <c r="C962" s="4" t="s">
        <v>1574</v>
      </c>
      <c r="D962" s="4" t="s">
        <v>1617</v>
      </c>
      <c r="E962" s="4" t="s">
        <v>1624</v>
      </c>
      <c r="F962" s="4"/>
      <c r="G962" s="4" t="s">
        <v>1996</v>
      </c>
      <c r="H962" s="5">
        <v>0</v>
      </c>
    </row>
    <row r="963" spans="1:8" ht="15.75" customHeight="1">
      <c r="A963" s="2"/>
      <c r="B963" s="271" t="s">
        <v>1543</v>
      </c>
      <c r="C963" s="271"/>
      <c r="D963" s="271"/>
      <c r="E963" s="271"/>
      <c r="F963" s="271"/>
      <c r="G963" s="271"/>
      <c r="H963" s="271"/>
    </row>
    <row r="964" spans="1:8" ht="15.75" customHeight="1">
      <c r="A964" s="2"/>
      <c r="B964" s="2"/>
      <c r="C964" s="4" t="s">
        <v>1574</v>
      </c>
      <c r="D964" s="4" t="s">
        <v>1617</v>
      </c>
      <c r="E964" s="4" t="s">
        <v>1890</v>
      </c>
      <c r="F964" s="4" t="s">
        <v>1906</v>
      </c>
      <c r="G964" s="4" t="s">
        <v>2001</v>
      </c>
      <c r="H964" s="5">
        <v>49.08</v>
      </c>
    </row>
    <row r="965" spans="1:8" ht="15.75" customHeight="1">
      <c r="A965" s="2"/>
      <c r="B965" s="271" t="s">
        <v>1544</v>
      </c>
      <c r="C965" s="271"/>
      <c r="D965" s="271"/>
      <c r="E965" s="271"/>
      <c r="F965" s="271"/>
      <c r="G965" s="271"/>
      <c r="H965" s="271"/>
    </row>
    <row r="966" spans="1:8" ht="15.75" customHeight="1">
      <c r="A966" s="2"/>
      <c r="B966" s="2"/>
      <c r="C966" s="4" t="s">
        <v>1574</v>
      </c>
      <c r="D966" s="4" t="s">
        <v>1617</v>
      </c>
      <c r="E966" s="4" t="s">
        <v>1891</v>
      </c>
      <c r="F966" s="4" t="s">
        <v>1942</v>
      </c>
      <c r="G966" s="4" t="s">
        <v>2002</v>
      </c>
      <c r="H966" s="5">
        <v>58.96</v>
      </c>
    </row>
    <row r="967" spans="1:8" ht="15.75" customHeight="1">
      <c r="A967" s="2"/>
      <c r="B967" s="271" t="s">
        <v>1545</v>
      </c>
      <c r="C967" s="271"/>
      <c r="D967" s="271"/>
      <c r="E967" s="271"/>
      <c r="F967" s="271"/>
      <c r="G967" s="271"/>
      <c r="H967" s="271"/>
    </row>
    <row r="968" spans="1:8" ht="15.75" customHeight="1">
      <c r="A968" s="2"/>
      <c r="B968" s="2"/>
      <c r="C968" s="4" t="s">
        <v>1574</v>
      </c>
      <c r="D968" s="4" t="s">
        <v>1617</v>
      </c>
      <c r="E968" s="4" t="s">
        <v>1892</v>
      </c>
      <c r="F968" s="4" t="s">
        <v>1908</v>
      </c>
      <c r="G968" s="4" t="s">
        <v>2003</v>
      </c>
      <c r="H968" s="5">
        <v>59.14</v>
      </c>
    </row>
    <row r="969" spans="1:8" ht="15.75" customHeight="1">
      <c r="A969" s="2"/>
      <c r="B969" s="271" t="s">
        <v>1546</v>
      </c>
      <c r="C969" s="271"/>
      <c r="D969" s="271"/>
      <c r="E969" s="271"/>
      <c r="F969" s="271"/>
      <c r="G969" s="271"/>
      <c r="H969" s="271"/>
    </row>
    <row r="970" spans="1:8" ht="15.75" customHeight="1">
      <c r="A970" s="2"/>
      <c r="B970" s="2"/>
      <c r="C970" s="4" t="s">
        <v>1574</v>
      </c>
      <c r="D970" s="4" t="s">
        <v>1617</v>
      </c>
      <c r="E970" s="4" t="s">
        <v>1893</v>
      </c>
      <c r="F970" s="4" t="s">
        <v>1909</v>
      </c>
      <c r="G970" s="4" t="s">
        <v>2004</v>
      </c>
      <c r="H970" s="5">
        <v>59.14</v>
      </c>
    </row>
    <row r="971" spans="1:8" ht="15.75" customHeight="1">
      <c r="A971" s="2"/>
      <c r="B971" s="271" t="s">
        <v>1547</v>
      </c>
      <c r="C971" s="271"/>
      <c r="D971" s="271"/>
      <c r="E971" s="271"/>
      <c r="F971" s="271"/>
      <c r="G971" s="271"/>
      <c r="H971" s="271"/>
    </row>
    <row r="972" spans="1:8" ht="15.75" customHeight="1">
      <c r="A972" s="2"/>
      <c r="B972" s="2"/>
      <c r="C972" s="4" t="s">
        <v>1574</v>
      </c>
      <c r="D972" s="4" t="s">
        <v>1617</v>
      </c>
      <c r="E972" s="4" t="s">
        <v>1894</v>
      </c>
      <c r="F972" s="4" t="s">
        <v>1918</v>
      </c>
      <c r="G972" s="4" t="s">
        <v>1997</v>
      </c>
      <c r="H972" s="5">
        <v>59.14</v>
      </c>
    </row>
    <row r="973" spans="1:8" ht="15.75" customHeight="1">
      <c r="A973" s="2"/>
      <c r="B973" s="271" t="s">
        <v>1548</v>
      </c>
      <c r="C973" s="271"/>
      <c r="D973" s="271"/>
      <c r="E973" s="271"/>
      <c r="F973" s="271"/>
      <c r="G973" s="271"/>
      <c r="H973" s="271"/>
    </row>
    <row r="974" spans="1:8" ht="15.75" customHeight="1">
      <c r="A974" s="2"/>
      <c r="B974" s="2"/>
      <c r="C974" s="4" t="s">
        <v>1574</v>
      </c>
      <c r="D974" s="4" t="s">
        <v>1617</v>
      </c>
      <c r="E974" s="4" t="s">
        <v>1895</v>
      </c>
      <c r="F974" s="4" t="s">
        <v>1993</v>
      </c>
      <c r="G974" s="4" t="s">
        <v>1995</v>
      </c>
      <c r="H974" s="5">
        <v>59.1</v>
      </c>
    </row>
    <row r="975" spans="1:8" ht="15.75" customHeight="1">
      <c r="A975" s="2"/>
      <c r="B975" s="271" t="s">
        <v>1549</v>
      </c>
      <c r="C975" s="271"/>
      <c r="D975" s="271"/>
      <c r="E975" s="271"/>
      <c r="F975" s="271"/>
      <c r="G975" s="271"/>
      <c r="H975" s="271"/>
    </row>
    <row r="976" spans="1:8" ht="15.75" customHeight="1">
      <c r="A976" s="2"/>
      <c r="B976" s="2"/>
      <c r="C976" s="4" t="s">
        <v>1574</v>
      </c>
      <c r="D976" s="4" t="s">
        <v>1617</v>
      </c>
      <c r="E976" s="4" t="s">
        <v>1896</v>
      </c>
      <c r="F976" s="4" t="s">
        <v>1911</v>
      </c>
      <c r="G976" s="4" t="s">
        <v>2005</v>
      </c>
      <c r="H976" s="5">
        <v>59.1</v>
      </c>
    </row>
    <row r="977" spans="1:8" ht="15.75" customHeight="1">
      <c r="A977" s="272" t="s">
        <v>1106</v>
      </c>
      <c r="B977" s="272"/>
      <c r="C977" s="272"/>
      <c r="D977" s="272"/>
      <c r="E977" s="272"/>
      <c r="F977" s="272"/>
      <c r="G977" s="272"/>
      <c r="H977" s="272"/>
    </row>
    <row r="978" spans="1:8" ht="15.75" customHeight="1">
      <c r="A978" s="2"/>
      <c r="B978" s="271" t="s">
        <v>1550</v>
      </c>
      <c r="C978" s="271"/>
      <c r="D978" s="271"/>
      <c r="E978" s="271"/>
      <c r="F978" s="271"/>
      <c r="G978" s="271"/>
      <c r="H978" s="271"/>
    </row>
    <row r="979" spans="1:8" ht="15.75" customHeight="1">
      <c r="A979" s="2"/>
      <c r="B979" s="2"/>
      <c r="C979" s="4" t="s">
        <v>1558</v>
      </c>
      <c r="D979" s="4" t="s">
        <v>1590</v>
      </c>
      <c r="E979" s="4" t="s">
        <v>1897</v>
      </c>
      <c r="F979" s="4" t="s">
        <v>1943</v>
      </c>
      <c r="G979" s="4" t="s">
        <v>2004</v>
      </c>
      <c r="H979" s="5">
        <v>5378</v>
      </c>
    </row>
    <row r="980" spans="1:8" ht="15.75" customHeight="1">
      <c r="A980" s="272" t="s">
        <v>1107</v>
      </c>
      <c r="B980" s="272"/>
      <c r="C980" s="272"/>
      <c r="D980" s="272"/>
      <c r="E980" s="272"/>
      <c r="F980" s="272"/>
      <c r="G980" s="272"/>
      <c r="H980" s="272"/>
    </row>
    <row r="981" spans="1:8" ht="15.75" customHeight="1">
      <c r="A981" s="2"/>
      <c r="B981" s="271" t="s">
        <v>1551</v>
      </c>
      <c r="C981" s="271"/>
      <c r="D981" s="271"/>
      <c r="E981" s="271"/>
      <c r="F981" s="271"/>
      <c r="G981" s="271"/>
      <c r="H981" s="271"/>
    </row>
    <row r="982" spans="1:8" ht="15.75" customHeight="1">
      <c r="A982" s="2"/>
      <c r="B982" s="2"/>
      <c r="C982" s="4" t="s">
        <v>1565</v>
      </c>
      <c r="D982" s="4" t="s">
        <v>1596</v>
      </c>
      <c r="E982" s="4" t="s">
        <v>1898</v>
      </c>
      <c r="F982" s="4" t="s">
        <v>1921</v>
      </c>
      <c r="G982" s="4" t="s">
        <v>2001</v>
      </c>
      <c r="H982" s="5">
        <v>750</v>
      </c>
    </row>
    <row r="983" spans="1:8" ht="15.75" customHeight="1">
      <c r="A983" s="273"/>
      <c r="B983" s="273"/>
      <c r="C983" s="273"/>
      <c r="D983" s="3"/>
      <c r="E983" s="3"/>
      <c r="F983" s="3"/>
      <c r="G983" s="3"/>
      <c r="H983" s="6" t="s">
        <v>2008</v>
      </c>
    </row>
  </sheetData>
  <sheetProtection/>
  <mergeCells count="493">
    <mergeCell ref="A1:C1"/>
    <mergeCell ref="A2:H2"/>
    <mergeCell ref="A5:H5"/>
    <mergeCell ref="A8:H8"/>
    <mergeCell ref="A11:H11"/>
    <mergeCell ref="A34:H34"/>
    <mergeCell ref="B16:H16"/>
    <mergeCell ref="B18:H18"/>
    <mergeCell ref="B20:H20"/>
    <mergeCell ref="B22:H22"/>
    <mergeCell ref="A37:H37"/>
    <mergeCell ref="A60:H60"/>
    <mergeCell ref="B24:H24"/>
    <mergeCell ref="B26:H26"/>
    <mergeCell ref="B28:H28"/>
    <mergeCell ref="B30:H30"/>
    <mergeCell ref="B32:H32"/>
    <mergeCell ref="B35:H35"/>
    <mergeCell ref="B38:H38"/>
    <mergeCell ref="B40:H40"/>
    <mergeCell ref="A63:H63"/>
    <mergeCell ref="A66:H66"/>
    <mergeCell ref="A69:H69"/>
    <mergeCell ref="A72:H72"/>
    <mergeCell ref="B64:H64"/>
    <mergeCell ref="B67:H67"/>
    <mergeCell ref="B70:H70"/>
    <mergeCell ref="A377:H377"/>
    <mergeCell ref="B338:H338"/>
    <mergeCell ref="B340:H340"/>
    <mergeCell ref="B342:H342"/>
    <mergeCell ref="B345:H345"/>
    <mergeCell ref="B347:H347"/>
    <mergeCell ref="B349:H349"/>
    <mergeCell ref="B351:H351"/>
    <mergeCell ref="B353:H353"/>
    <mergeCell ref="B355:H355"/>
    <mergeCell ref="A380:H380"/>
    <mergeCell ref="A387:H387"/>
    <mergeCell ref="A390:H390"/>
    <mergeCell ref="A393:H393"/>
    <mergeCell ref="B388:H388"/>
    <mergeCell ref="B391:H391"/>
    <mergeCell ref="B404:H404"/>
    <mergeCell ref="B406:H406"/>
    <mergeCell ref="B408:H408"/>
    <mergeCell ref="B410:H410"/>
    <mergeCell ref="B412:H412"/>
    <mergeCell ref="B414:H414"/>
    <mergeCell ref="A474:H474"/>
    <mergeCell ref="A477:H477"/>
    <mergeCell ref="A486:H486"/>
    <mergeCell ref="A489:H489"/>
    <mergeCell ref="B475:H475"/>
    <mergeCell ref="B478:H478"/>
    <mergeCell ref="B480:H480"/>
    <mergeCell ref="B482:H482"/>
    <mergeCell ref="B484:H484"/>
    <mergeCell ref="B487:H487"/>
    <mergeCell ref="A498:H498"/>
    <mergeCell ref="A509:H509"/>
    <mergeCell ref="B501:H501"/>
    <mergeCell ref="B503:H503"/>
    <mergeCell ref="B505:H505"/>
    <mergeCell ref="B507:H507"/>
    <mergeCell ref="A693:H693"/>
    <mergeCell ref="A696:H696"/>
    <mergeCell ref="A530:H530"/>
    <mergeCell ref="A613:H613"/>
    <mergeCell ref="A616:H616"/>
    <mergeCell ref="A683:H683"/>
    <mergeCell ref="B539:H539"/>
    <mergeCell ref="B543:H543"/>
    <mergeCell ref="B547:H547"/>
    <mergeCell ref="B551:H551"/>
    <mergeCell ref="B743:H743"/>
    <mergeCell ref="B745:H745"/>
    <mergeCell ref="A980:H980"/>
    <mergeCell ref="B950:H950"/>
    <mergeCell ref="B952:H952"/>
    <mergeCell ref="B955:H955"/>
    <mergeCell ref="B957:H957"/>
    <mergeCell ref="B959:H959"/>
    <mergeCell ref="B961:H961"/>
    <mergeCell ref="A954:H954"/>
    <mergeCell ref="B42:H42"/>
    <mergeCell ref="B44:H44"/>
    <mergeCell ref="A983:C983"/>
    <mergeCell ref="B3:H3"/>
    <mergeCell ref="B6:H6"/>
    <mergeCell ref="B9:H9"/>
    <mergeCell ref="B12:H12"/>
    <mergeCell ref="B14:H14"/>
    <mergeCell ref="A731:H731"/>
    <mergeCell ref="A734:H734"/>
    <mergeCell ref="B54:H54"/>
    <mergeCell ref="B56:H56"/>
    <mergeCell ref="B58:H58"/>
    <mergeCell ref="B61:H61"/>
    <mergeCell ref="B46:H46"/>
    <mergeCell ref="B48:H48"/>
    <mergeCell ref="B50:H50"/>
    <mergeCell ref="B52:H52"/>
    <mergeCell ref="B81:H81"/>
    <mergeCell ref="B83:H83"/>
    <mergeCell ref="B85:H85"/>
    <mergeCell ref="B87:H87"/>
    <mergeCell ref="B73:H73"/>
    <mergeCell ref="B75:H75"/>
    <mergeCell ref="B77:H77"/>
    <mergeCell ref="B79:H79"/>
    <mergeCell ref="B97:H97"/>
    <mergeCell ref="B99:H99"/>
    <mergeCell ref="B101:H101"/>
    <mergeCell ref="B103:H103"/>
    <mergeCell ref="B89:H89"/>
    <mergeCell ref="B91:H91"/>
    <mergeCell ref="B93:H93"/>
    <mergeCell ref="B95:H95"/>
    <mergeCell ref="B113:H113"/>
    <mergeCell ref="B115:H115"/>
    <mergeCell ref="B117:H117"/>
    <mergeCell ref="B119:H119"/>
    <mergeCell ref="B105:H105"/>
    <mergeCell ref="B107:H107"/>
    <mergeCell ref="B109:H109"/>
    <mergeCell ref="B111:H111"/>
    <mergeCell ref="B129:H129"/>
    <mergeCell ref="B131:H131"/>
    <mergeCell ref="B133:H133"/>
    <mergeCell ref="B135:H135"/>
    <mergeCell ref="B121:H121"/>
    <mergeCell ref="B123:H123"/>
    <mergeCell ref="B125:H125"/>
    <mergeCell ref="B127:H127"/>
    <mergeCell ref="B145:H145"/>
    <mergeCell ref="B147:H147"/>
    <mergeCell ref="B149:H149"/>
    <mergeCell ref="B151:H151"/>
    <mergeCell ref="B137:H137"/>
    <mergeCell ref="B139:H139"/>
    <mergeCell ref="B141:H141"/>
    <mergeCell ref="B143:H143"/>
    <mergeCell ref="B161:H161"/>
    <mergeCell ref="B163:H163"/>
    <mergeCell ref="B165:H165"/>
    <mergeCell ref="B167:H167"/>
    <mergeCell ref="B153:H153"/>
    <mergeCell ref="B155:H155"/>
    <mergeCell ref="B157:H157"/>
    <mergeCell ref="B159:H159"/>
    <mergeCell ref="B177:H177"/>
    <mergeCell ref="B179:H179"/>
    <mergeCell ref="B181:H181"/>
    <mergeCell ref="B183:H183"/>
    <mergeCell ref="B169:H169"/>
    <mergeCell ref="B171:H171"/>
    <mergeCell ref="B173:H173"/>
    <mergeCell ref="B175:H175"/>
    <mergeCell ref="B193:H193"/>
    <mergeCell ref="B195:H195"/>
    <mergeCell ref="B197:H197"/>
    <mergeCell ref="B199:H199"/>
    <mergeCell ref="B185:H185"/>
    <mergeCell ref="B187:H187"/>
    <mergeCell ref="B189:H189"/>
    <mergeCell ref="B191:H191"/>
    <mergeCell ref="B209:H209"/>
    <mergeCell ref="B211:H211"/>
    <mergeCell ref="B213:H213"/>
    <mergeCell ref="B215:H215"/>
    <mergeCell ref="B201:H201"/>
    <mergeCell ref="B203:H203"/>
    <mergeCell ref="B205:H205"/>
    <mergeCell ref="B207:H207"/>
    <mergeCell ref="B225:H225"/>
    <mergeCell ref="B227:H227"/>
    <mergeCell ref="B229:H229"/>
    <mergeCell ref="B231:H231"/>
    <mergeCell ref="B217:H217"/>
    <mergeCell ref="B219:H219"/>
    <mergeCell ref="B221:H221"/>
    <mergeCell ref="B223:H223"/>
    <mergeCell ref="B241:H241"/>
    <mergeCell ref="B243:H243"/>
    <mergeCell ref="B245:H245"/>
    <mergeCell ref="B247:H247"/>
    <mergeCell ref="B233:H233"/>
    <mergeCell ref="B235:H235"/>
    <mergeCell ref="B237:H237"/>
    <mergeCell ref="B239:H239"/>
    <mergeCell ref="B257:H257"/>
    <mergeCell ref="B259:H259"/>
    <mergeCell ref="B261:H261"/>
    <mergeCell ref="B263:H263"/>
    <mergeCell ref="B249:H249"/>
    <mergeCell ref="B251:H251"/>
    <mergeCell ref="B253:H253"/>
    <mergeCell ref="B255:H255"/>
    <mergeCell ref="B273:H273"/>
    <mergeCell ref="B275:H275"/>
    <mergeCell ref="B277:H277"/>
    <mergeCell ref="B279:H279"/>
    <mergeCell ref="B265:H265"/>
    <mergeCell ref="B267:H267"/>
    <mergeCell ref="B269:H269"/>
    <mergeCell ref="B271:H271"/>
    <mergeCell ref="B289:H289"/>
    <mergeCell ref="B291:H291"/>
    <mergeCell ref="B293:H293"/>
    <mergeCell ref="B295:H295"/>
    <mergeCell ref="B281:H281"/>
    <mergeCell ref="B283:H283"/>
    <mergeCell ref="B285:H285"/>
    <mergeCell ref="B287:H287"/>
    <mergeCell ref="B305:H305"/>
    <mergeCell ref="B307:H307"/>
    <mergeCell ref="B309:H309"/>
    <mergeCell ref="B311:H311"/>
    <mergeCell ref="B297:H297"/>
    <mergeCell ref="B299:H299"/>
    <mergeCell ref="B301:H301"/>
    <mergeCell ref="B303:H303"/>
    <mergeCell ref="B321:H321"/>
    <mergeCell ref="B323:H323"/>
    <mergeCell ref="B325:H325"/>
    <mergeCell ref="B327:H327"/>
    <mergeCell ref="B313:H313"/>
    <mergeCell ref="B315:H315"/>
    <mergeCell ref="B317:H317"/>
    <mergeCell ref="B319:H319"/>
    <mergeCell ref="B357:H357"/>
    <mergeCell ref="B329:H329"/>
    <mergeCell ref="B331:H331"/>
    <mergeCell ref="B333:H333"/>
    <mergeCell ref="B335:H335"/>
    <mergeCell ref="A337:H337"/>
    <mergeCell ref="A344:H344"/>
    <mergeCell ref="B367:H367"/>
    <mergeCell ref="B369:H369"/>
    <mergeCell ref="B372:H372"/>
    <mergeCell ref="B375:H375"/>
    <mergeCell ref="B359:H359"/>
    <mergeCell ref="B361:H361"/>
    <mergeCell ref="B363:H363"/>
    <mergeCell ref="B365:H365"/>
    <mergeCell ref="A374:H374"/>
    <mergeCell ref="B394:H394"/>
    <mergeCell ref="B397:H397"/>
    <mergeCell ref="B400:H400"/>
    <mergeCell ref="B402:H402"/>
    <mergeCell ref="B378:H378"/>
    <mergeCell ref="B381:H381"/>
    <mergeCell ref="B383:H383"/>
    <mergeCell ref="B385:H385"/>
    <mergeCell ref="A396:H396"/>
    <mergeCell ref="A399:H399"/>
    <mergeCell ref="B425:H425"/>
    <mergeCell ref="B428:H428"/>
    <mergeCell ref="B430:H430"/>
    <mergeCell ref="B432:H432"/>
    <mergeCell ref="B416:H416"/>
    <mergeCell ref="B418:H418"/>
    <mergeCell ref="B420:H420"/>
    <mergeCell ref="B423:H423"/>
    <mergeCell ref="A422:H422"/>
    <mergeCell ref="A427:H427"/>
    <mergeCell ref="B442:H442"/>
    <mergeCell ref="B444:H444"/>
    <mergeCell ref="B446:H446"/>
    <mergeCell ref="B448:H448"/>
    <mergeCell ref="B434:H434"/>
    <mergeCell ref="B436:H436"/>
    <mergeCell ref="B438:H438"/>
    <mergeCell ref="B440:H440"/>
    <mergeCell ref="B458:H458"/>
    <mergeCell ref="B460:H460"/>
    <mergeCell ref="B462:H462"/>
    <mergeCell ref="B464:H464"/>
    <mergeCell ref="B450:H450"/>
    <mergeCell ref="B452:H452"/>
    <mergeCell ref="B454:H454"/>
    <mergeCell ref="B456:H456"/>
    <mergeCell ref="B490:H490"/>
    <mergeCell ref="B493:H493"/>
    <mergeCell ref="B496:H496"/>
    <mergeCell ref="B499:H499"/>
    <mergeCell ref="B466:H466"/>
    <mergeCell ref="B468:H468"/>
    <mergeCell ref="B470:H470"/>
    <mergeCell ref="B472:H472"/>
    <mergeCell ref="A492:H492"/>
    <mergeCell ref="A495:H495"/>
    <mergeCell ref="B518:H518"/>
    <mergeCell ref="B520:H520"/>
    <mergeCell ref="B522:H522"/>
    <mergeCell ref="B524:H524"/>
    <mergeCell ref="B510:H510"/>
    <mergeCell ref="B512:H512"/>
    <mergeCell ref="B514:H514"/>
    <mergeCell ref="B516:H516"/>
    <mergeCell ref="B563:H563"/>
    <mergeCell ref="B567:H567"/>
    <mergeCell ref="B571:H571"/>
    <mergeCell ref="B575:H575"/>
    <mergeCell ref="B526:H526"/>
    <mergeCell ref="B528:H528"/>
    <mergeCell ref="B531:H531"/>
    <mergeCell ref="B535:H535"/>
    <mergeCell ref="B555:H555"/>
    <mergeCell ref="B559:H559"/>
    <mergeCell ref="B593:H593"/>
    <mergeCell ref="B598:H598"/>
    <mergeCell ref="B601:H601"/>
    <mergeCell ref="B604:H604"/>
    <mergeCell ref="B579:H579"/>
    <mergeCell ref="B584:H584"/>
    <mergeCell ref="B588:H588"/>
    <mergeCell ref="B591:H591"/>
    <mergeCell ref="B619:H619"/>
    <mergeCell ref="B621:H621"/>
    <mergeCell ref="B623:H623"/>
    <mergeCell ref="B625:H625"/>
    <mergeCell ref="B609:H609"/>
    <mergeCell ref="B611:H611"/>
    <mergeCell ref="B614:H614"/>
    <mergeCell ref="B617:H617"/>
    <mergeCell ref="B635:H635"/>
    <mergeCell ref="B637:H637"/>
    <mergeCell ref="B639:H639"/>
    <mergeCell ref="B641:H641"/>
    <mergeCell ref="B627:H627"/>
    <mergeCell ref="B629:H629"/>
    <mergeCell ref="B631:H631"/>
    <mergeCell ref="B633:H633"/>
    <mergeCell ref="B651:H651"/>
    <mergeCell ref="B653:H653"/>
    <mergeCell ref="B655:H655"/>
    <mergeCell ref="B657:H657"/>
    <mergeCell ref="B643:H643"/>
    <mergeCell ref="B645:H645"/>
    <mergeCell ref="B647:H647"/>
    <mergeCell ref="B649:H649"/>
    <mergeCell ref="B667:H667"/>
    <mergeCell ref="B669:H669"/>
    <mergeCell ref="B671:H671"/>
    <mergeCell ref="B673:H673"/>
    <mergeCell ref="B659:H659"/>
    <mergeCell ref="B661:H661"/>
    <mergeCell ref="B663:H663"/>
    <mergeCell ref="B665:H665"/>
    <mergeCell ref="B684:H684"/>
    <mergeCell ref="B687:H687"/>
    <mergeCell ref="B690:H690"/>
    <mergeCell ref="B694:H694"/>
    <mergeCell ref="B675:H675"/>
    <mergeCell ref="B677:H677"/>
    <mergeCell ref="B679:H679"/>
    <mergeCell ref="B681:H681"/>
    <mergeCell ref="A686:H686"/>
    <mergeCell ref="A689:H689"/>
    <mergeCell ref="B705:H705"/>
    <mergeCell ref="B707:H707"/>
    <mergeCell ref="B709:H709"/>
    <mergeCell ref="B711:H711"/>
    <mergeCell ref="B697:H697"/>
    <mergeCell ref="B699:H699"/>
    <mergeCell ref="B701:H701"/>
    <mergeCell ref="B703:H703"/>
    <mergeCell ref="B721:H721"/>
    <mergeCell ref="B723:H723"/>
    <mergeCell ref="B725:H725"/>
    <mergeCell ref="B727:H727"/>
    <mergeCell ref="B713:H713"/>
    <mergeCell ref="B715:H715"/>
    <mergeCell ref="B717:H717"/>
    <mergeCell ref="B719:H719"/>
    <mergeCell ref="B729:H729"/>
    <mergeCell ref="B732:H732"/>
    <mergeCell ref="B735:H735"/>
    <mergeCell ref="B737:H737"/>
    <mergeCell ref="B740:H740"/>
    <mergeCell ref="B759:H759"/>
    <mergeCell ref="B747:H747"/>
    <mergeCell ref="B749:H749"/>
    <mergeCell ref="A739:H739"/>
    <mergeCell ref="A742:H742"/>
    <mergeCell ref="B761:H761"/>
    <mergeCell ref="B763:H763"/>
    <mergeCell ref="B765:H765"/>
    <mergeCell ref="B751:H751"/>
    <mergeCell ref="B753:H753"/>
    <mergeCell ref="B755:H755"/>
    <mergeCell ref="B757:H757"/>
    <mergeCell ref="B775:H775"/>
    <mergeCell ref="B777:H777"/>
    <mergeCell ref="B779:H779"/>
    <mergeCell ref="B782:H782"/>
    <mergeCell ref="B767:H767"/>
    <mergeCell ref="B769:H769"/>
    <mergeCell ref="B771:H771"/>
    <mergeCell ref="B773:H773"/>
    <mergeCell ref="B794:H794"/>
    <mergeCell ref="B796:H796"/>
    <mergeCell ref="B798:H798"/>
    <mergeCell ref="B800:H800"/>
    <mergeCell ref="B785:H785"/>
    <mergeCell ref="B788:H788"/>
    <mergeCell ref="B790:H790"/>
    <mergeCell ref="B792:H792"/>
    <mergeCell ref="B811:H811"/>
    <mergeCell ref="B813:H813"/>
    <mergeCell ref="B815:H815"/>
    <mergeCell ref="B817:H817"/>
    <mergeCell ref="B802:H802"/>
    <mergeCell ref="B804:H804"/>
    <mergeCell ref="B806:H806"/>
    <mergeCell ref="B809:H809"/>
    <mergeCell ref="B827:H827"/>
    <mergeCell ref="B830:H830"/>
    <mergeCell ref="B833:H833"/>
    <mergeCell ref="B835:H835"/>
    <mergeCell ref="B819:H819"/>
    <mergeCell ref="B821:H821"/>
    <mergeCell ref="B823:H823"/>
    <mergeCell ref="B825:H825"/>
    <mergeCell ref="B845:H845"/>
    <mergeCell ref="B847:H847"/>
    <mergeCell ref="B849:H849"/>
    <mergeCell ref="B851:H851"/>
    <mergeCell ref="B837:H837"/>
    <mergeCell ref="B839:H839"/>
    <mergeCell ref="B841:H841"/>
    <mergeCell ref="B843:H843"/>
    <mergeCell ref="B861:H861"/>
    <mergeCell ref="B863:H863"/>
    <mergeCell ref="B865:H865"/>
    <mergeCell ref="B867:H867"/>
    <mergeCell ref="B853:H853"/>
    <mergeCell ref="B855:H855"/>
    <mergeCell ref="B857:H857"/>
    <mergeCell ref="B859:H859"/>
    <mergeCell ref="B877:H877"/>
    <mergeCell ref="B879:H879"/>
    <mergeCell ref="B881:H881"/>
    <mergeCell ref="B883:H883"/>
    <mergeCell ref="B869:H869"/>
    <mergeCell ref="B871:H871"/>
    <mergeCell ref="B873:H873"/>
    <mergeCell ref="B875:H875"/>
    <mergeCell ref="B893:H893"/>
    <mergeCell ref="B895:H895"/>
    <mergeCell ref="B897:H897"/>
    <mergeCell ref="B899:H899"/>
    <mergeCell ref="B885:H885"/>
    <mergeCell ref="B887:H887"/>
    <mergeCell ref="B889:H889"/>
    <mergeCell ref="B891:H891"/>
    <mergeCell ref="B909:H909"/>
    <mergeCell ref="B911:H911"/>
    <mergeCell ref="B913:H913"/>
    <mergeCell ref="B915:H915"/>
    <mergeCell ref="B901:H901"/>
    <mergeCell ref="B903:H903"/>
    <mergeCell ref="B905:H905"/>
    <mergeCell ref="B907:H907"/>
    <mergeCell ref="B925:H925"/>
    <mergeCell ref="B927:H927"/>
    <mergeCell ref="B929:H929"/>
    <mergeCell ref="B931:H931"/>
    <mergeCell ref="B917:H917"/>
    <mergeCell ref="B919:H919"/>
    <mergeCell ref="B921:H921"/>
    <mergeCell ref="B923:H923"/>
    <mergeCell ref="B941:H941"/>
    <mergeCell ref="B943:H943"/>
    <mergeCell ref="B945:H945"/>
    <mergeCell ref="B948:H948"/>
    <mergeCell ref="B933:H933"/>
    <mergeCell ref="B935:H935"/>
    <mergeCell ref="B937:H937"/>
    <mergeCell ref="B939:H939"/>
    <mergeCell ref="A947:H947"/>
    <mergeCell ref="B981:H981"/>
    <mergeCell ref="B971:H971"/>
    <mergeCell ref="B973:H973"/>
    <mergeCell ref="B975:H975"/>
    <mergeCell ref="B978:H978"/>
    <mergeCell ref="B963:H963"/>
    <mergeCell ref="B965:H965"/>
    <mergeCell ref="B967:H967"/>
    <mergeCell ref="B969:H969"/>
    <mergeCell ref="A977:H97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074"/>
  <sheetViews>
    <sheetView zoomScalePageLayoutView="0" workbookViewId="0" topLeftCell="A1">
      <selection activeCell="D17" sqref="D17"/>
    </sheetView>
  </sheetViews>
  <sheetFormatPr defaultColWidth="9.140625" defaultRowHeight="12.75"/>
  <cols>
    <col min="1" max="2" width="1.421875" style="0" customWidth="1"/>
    <col min="3" max="3" width="42.421875" style="0" customWidth="1"/>
    <col min="4" max="4" width="24.57421875" style="0" customWidth="1"/>
    <col min="5" max="5" width="10.421875" style="0" customWidth="1"/>
    <col min="6" max="6" width="10.57421875" style="0" customWidth="1"/>
    <col min="7" max="7" width="10.421875" style="0" customWidth="1"/>
    <col min="8" max="8" width="16.140625" style="0" customWidth="1"/>
  </cols>
  <sheetData>
    <row r="1" spans="1:8" ht="15.75" customHeight="1">
      <c r="A1" s="274" t="s">
        <v>1060</v>
      </c>
      <c r="B1" s="274"/>
      <c r="C1" s="274"/>
      <c r="D1" s="1" t="s">
        <v>1575</v>
      </c>
      <c r="E1" s="1" t="s">
        <v>1618</v>
      </c>
      <c r="F1" s="1" t="s">
        <v>1899</v>
      </c>
      <c r="G1" s="1" t="s">
        <v>1994</v>
      </c>
      <c r="H1" s="1" t="s">
        <v>2007</v>
      </c>
    </row>
    <row r="2" spans="1:8" ht="15.75" customHeight="1">
      <c r="A2" s="271" t="s">
        <v>2009</v>
      </c>
      <c r="B2" s="271"/>
      <c r="C2" s="271"/>
      <c r="D2" s="271"/>
      <c r="E2" s="271"/>
      <c r="F2" s="271"/>
      <c r="G2" s="271"/>
      <c r="H2" s="271"/>
    </row>
    <row r="3" spans="1:8" ht="15.75" customHeight="1">
      <c r="A3" s="2"/>
      <c r="B3" s="271" t="s">
        <v>2010</v>
      </c>
      <c r="C3" s="271"/>
      <c r="D3" s="271"/>
      <c r="E3" s="271"/>
      <c r="F3" s="271"/>
      <c r="G3" s="271"/>
      <c r="H3" s="271"/>
    </row>
    <row r="4" spans="1:8" ht="15.75" customHeight="1">
      <c r="A4" s="2"/>
      <c r="B4" s="2"/>
      <c r="C4" s="4" t="s">
        <v>1556</v>
      </c>
      <c r="D4" s="4" t="s">
        <v>1581</v>
      </c>
      <c r="E4" s="4" t="s">
        <v>2011</v>
      </c>
      <c r="F4" s="4" t="s">
        <v>2012</v>
      </c>
      <c r="G4" s="4" t="s">
        <v>2013</v>
      </c>
      <c r="H4" s="5">
        <v>124.49</v>
      </c>
    </row>
    <row r="5" spans="1:8" ht="15.75" customHeight="1">
      <c r="A5" s="271" t="s">
        <v>2014</v>
      </c>
      <c r="B5" s="271"/>
      <c r="C5" s="271"/>
      <c r="D5" s="271"/>
      <c r="E5" s="271"/>
      <c r="F5" s="271"/>
      <c r="G5" s="271"/>
      <c r="H5" s="271"/>
    </row>
    <row r="6" spans="1:8" ht="15.75" customHeight="1">
      <c r="A6" s="2"/>
      <c r="B6" s="271" t="s">
        <v>2015</v>
      </c>
      <c r="C6" s="271"/>
      <c r="D6" s="271"/>
      <c r="E6" s="271"/>
      <c r="F6" s="271"/>
      <c r="G6" s="271"/>
      <c r="H6" s="271"/>
    </row>
    <row r="7" spans="1:8" ht="15.75" customHeight="1">
      <c r="A7" s="2"/>
      <c r="B7" s="2"/>
      <c r="C7" s="4" t="s">
        <v>1552</v>
      </c>
      <c r="D7" s="4" t="s">
        <v>1576</v>
      </c>
      <c r="E7" s="4" t="s">
        <v>2016</v>
      </c>
      <c r="F7" s="4" t="s">
        <v>2017</v>
      </c>
      <c r="G7" s="4" t="s">
        <v>2018</v>
      </c>
      <c r="H7" s="5">
        <v>171.65</v>
      </c>
    </row>
    <row r="8" spans="1:8" ht="15.75" customHeight="1">
      <c r="A8" s="271" t="s">
        <v>2019</v>
      </c>
      <c r="B8" s="271"/>
      <c r="C8" s="271"/>
      <c r="D8" s="271"/>
      <c r="E8" s="271"/>
      <c r="F8" s="271"/>
      <c r="G8" s="271"/>
      <c r="H8" s="271"/>
    </row>
    <row r="9" spans="1:8" ht="15.75" customHeight="1">
      <c r="A9" s="2"/>
      <c r="B9" s="271" t="s">
        <v>2020</v>
      </c>
      <c r="C9" s="271"/>
      <c r="D9" s="271"/>
      <c r="E9" s="271"/>
      <c r="F9" s="271"/>
      <c r="G9" s="271"/>
      <c r="H9" s="271"/>
    </row>
    <row r="10" spans="1:8" ht="15.75" customHeight="1">
      <c r="A10" s="2"/>
      <c r="B10" s="2"/>
      <c r="C10" s="4" t="s">
        <v>1552</v>
      </c>
      <c r="D10" s="4" t="s">
        <v>1576</v>
      </c>
      <c r="E10" s="4" t="s">
        <v>2021</v>
      </c>
      <c r="F10" s="4" t="s">
        <v>2022</v>
      </c>
      <c r="G10" s="4" t="s">
        <v>2023</v>
      </c>
      <c r="H10" s="5">
        <v>57.34</v>
      </c>
    </row>
    <row r="11" spans="1:8" ht="15.75" customHeight="1">
      <c r="A11" s="271" t="s">
        <v>2024</v>
      </c>
      <c r="B11" s="271"/>
      <c r="C11" s="271"/>
      <c r="D11" s="271"/>
      <c r="E11" s="271"/>
      <c r="F11" s="271"/>
      <c r="G11" s="271"/>
      <c r="H11" s="271"/>
    </row>
    <row r="12" spans="1:8" ht="15.75" customHeight="1">
      <c r="A12" s="2"/>
      <c r="B12" s="271" t="s">
        <v>2025</v>
      </c>
      <c r="C12" s="271"/>
      <c r="D12" s="271"/>
      <c r="E12" s="271"/>
      <c r="F12" s="271"/>
      <c r="G12" s="271"/>
      <c r="H12" s="271"/>
    </row>
    <row r="13" spans="1:8" ht="15.75" customHeight="1">
      <c r="A13" s="2"/>
      <c r="B13" s="2"/>
      <c r="C13" s="4" t="s">
        <v>1555</v>
      </c>
      <c r="D13" s="4" t="s">
        <v>1579</v>
      </c>
      <c r="E13" s="4" t="s">
        <v>1626</v>
      </c>
      <c r="F13" s="4" t="s">
        <v>2026</v>
      </c>
      <c r="G13" s="4" t="s">
        <v>2027</v>
      </c>
      <c r="H13" s="5">
        <v>32.95</v>
      </c>
    </row>
    <row r="14" spans="1:8" ht="15.75" customHeight="1">
      <c r="A14" s="2"/>
      <c r="B14" s="271" t="s">
        <v>2028</v>
      </c>
      <c r="C14" s="271"/>
      <c r="D14" s="271"/>
      <c r="E14" s="271"/>
      <c r="F14" s="271"/>
      <c r="G14" s="271"/>
      <c r="H14" s="271"/>
    </row>
    <row r="15" spans="1:8" ht="15.75" customHeight="1">
      <c r="A15" s="2"/>
      <c r="B15" s="2"/>
      <c r="C15" s="4" t="s">
        <v>1555</v>
      </c>
      <c r="D15" s="4" t="s">
        <v>1579</v>
      </c>
      <c r="E15" s="4" t="s">
        <v>1626</v>
      </c>
      <c r="F15" s="4" t="s">
        <v>2029</v>
      </c>
      <c r="G15" s="4" t="s">
        <v>2030</v>
      </c>
      <c r="H15" s="5">
        <v>33.09</v>
      </c>
    </row>
    <row r="16" spans="1:8" ht="15.75" customHeight="1">
      <c r="A16" s="2"/>
      <c r="B16" s="271" t="s">
        <v>2031</v>
      </c>
      <c r="C16" s="271"/>
      <c r="D16" s="271"/>
      <c r="E16" s="271"/>
      <c r="F16" s="271"/>
      <c r="G16" s="271"/>
      <c r="H16" s="271"/>
    </row>
    <row r="17" spans="1:8" ht="15.75" customHeight="1">
      <c r="A17" s="2"/>
      <c r="B17" s="2"/>
      <c r="C17" s="4" t="s">
        <v>1555</v>
      </c>
      <c r="D17" s="4" t="s">
        <v>1579</v>
      </c>
      <c r="E17" s="4" t="s">
        <v>1626</v>
      </c>
      <c r="F17" s="4" t="s">
        <v>2032</v>
      </c>
      <c r="G17" s="4" t="s">
        <v>2030</v>
      </c>
      <c r="H17" s="5">
        <v>33.03</v>
      </c>
    </row>
    <row r="18" spans="1:8" ht="15.75" customHeight="1">
      <c r="A18" s="2"/>
      <c r="B18" s="271" t="s">
        <v>2033</v>
      </c>
      <c r="C18" s="271"/>
      <c r="D18" s="271"/>
      <c r="E18" s="271"/>
      <c r="F18" s="271"/>
      <c r="G18" s="271"/>
      <c r="H18" s="271"/>
    </row>
    <row r="19" spans="1:8" ht="15.75" customHeight="1">
      <c r="A19" s="2"/>
      <c r="B19" s="2"/>
      <c r="C19" s="4" t="s">
        <v>1555</v>
      </c>
      <c r="D19" s="4" t="s">
        <v>1579</v>
      </c>
      <c r="E19" s="4" t="s">
        <v>1626</v>
      </c>
      <c r="F19" s="4" t="s">
        <v>2034</v>
      </c>
      <c r="G19" s="4" t="s">
        <v>2035</v>
      </c>
      <c r="H19" s="5">
        <v>33.18</v>
      </c>
    </row>
    <row r="20" spans="1:8" ht="15.75" customHeight="1">
      <c r="A20" s="2"/>
      <c r="B20" s="271" t="s">
        <v>2036</v>
      </c>
      <c r="C20" s="271"/>
      <c r="D20" s="271"/>
      <c r="E20" s="271"/>
      <c r="F20" s="271"/>
      <c r="G20" s="271"/>
      <c r="H20" s="271"/>
    </row>
    <row r="21" spans="1:8" ht="15.75" customHeight="1">
      <c r="A21" s="2"/>
      <c r="B21" s="2"/>
      <c r="C21" s="4" t="s">
        <v>1555</v>
      </c>
      <c r="D21" s="4" t="s">
        <v>1579</v>
      </c>
      <c r="E21" s="4" t="s">
        <v>1626</v>
      </c>
      <c r="F21" s="4" t="s">
        <v>2037</v>
      </c>
      <c r="G21" s="4" t="s">
        <v>2023</v>
      </c>
      <c r="H21" s="5">
        <v>33.36</v>
      </c>
    </row>
    <row r="22" spans="1:8" ht="15.75" customHeight="1">
      <c r="A22" s="2"/>
      <c r="B22" s="271" t="s">
        <v>2038</v>
      </c>
      <c r="C22" s="271"/>
      <c r="D22" s="271"/>
      <c r="E22" s="271"/>
      <c r="F22" s="271"/>
      <c r="G22" s="271"/>
      <c r="H22" s="271"/>
    </row>
    <row r="23" spans="1:8" ht="15.75" customHeight="1">
      <c r="A23" s="2"/>
      <c r="B23" s="2"/>
      <c r="C23" s="4" t="s">
        <v>1555</v>
      </c>
      <c r="D23" s="4" t="s">
        <v>1579</v>
      </c>
      <c r="E23" s="4" t="s">
        <v>1626</v>
      </c>
      <c r="F23" s="4" t="s">
        <v>2039</v>
      </c>
      <c r="G23" s="4" t="s">
        <v>2013</v>
      </c>
      <c r="H23" s="5">
        <v>33.74</v>
      </c>
    </row>
    <row r="24" spans="1:8" ht="15.75" customHeight="1">
      <c r="A24" s="2"/>
      <c r="B24" s="271" t="s">
        <v>2040</v>
      </c>
      <c r="C24" s="271"/>
      <c r="D24" s="271"/>
      <c r="E24" s="271"/>
      <c r="F24" s="271"/>
      <c r="G24" s="271"/>
      <c r="H24" s="271"/>
    </row>
    <row r="25" spans="1:8" ht="15.75" customHeight="1">
      <c r="A25" s="2"/>
      <c r="B25" s="2"/>
      <c r="C25" s="4" t="s">
        <v>1555</v>
      </c>
      <c r="D25" s="4" t="s">
        <v>1579</v>
      </c>
      <c r="E25" s="4" t="s">
        <v>1626</v>
      </c>
      <c r="F25" s="4" t="s">
        <v>2041</v>
      </c>
      <c r="G25" s="4" t="s">
        <v>2013</v>
      </c>
      <c r="H25" s="5">
        <v>67.14</v>
      </c>
    </row>
    <row r="26" spans="1:8" ht="15.75" customHeight="1">
      <c r="A26" s="2"/>
      <c r="B26" s="271" t="s">
        <v>2042</v>
      </c>
      <c r="C26" s="271"/>
      <c r="D26" s="271"/>
      <c r="E26" s="271"/>
      <c r="F26" s="271"/>
      <c r="G26" s="271"/>
      <c r="H26" s="271"/>
    </row>
    <row r="27" spans="1:8" ht="15.75" customHeight="1">
      <c r="A27" s="2"/>
      <c r="B27" s="2"/>
      <c r="C27" s="4" t="s">
        <v>1555</v>
      </c>
      <c r="D27" s="4" t="s">
        <v>1579</v>
      </c>
      <c r="E27" s="4" t="s">
        <v>1626</v>
      </c>
      <c r="F27" s="4" t="s">
        <v>2043</v>
      </c>
      <c r="G27" s="4" t="s">
        <v>2044</v>
      </c>
      <c r="H27" s="5">
        <v>66.92</v>
      </c>
    </row>
    <row r="28" spans="1:8" ht="15.75" customHeight="1">
      <c r="A28" s="2"/>
      <c r="B28" s="271" t="s">
        <v>2045</v>
      </c>
      <c r="C28" s="271"/>
      <c r="D28" s="271"/>
      <c r="E28" s="271"/>
      <c r="F28" s="271"/>
      <c r="G28" s="271"/>
      <c r="H28" s="271"/>
    </row>
    <row r="29" spans="1:8" ht="15.75" customHeight="1">
      <c r="A29" s="2"/>
      <c r="B29" s="2"/>
      <c r="C29" s="4" t="s">
        <v>1555</v>
      </c>
      <c r="D29" s="4" t="s">
        <v>1579</v>
      </c>
      <c r="E29" s="4" t="s">
        <v>1626</v>
      </c>
      <c r="F29" s="4" t="s">
        <v>2046</v>
      </c>
      <c r="G29" s="4" t="s">
        <v>2047</v>
      </c>
      <c r="H29" s="5">
        <v>66.92</v>
      </c>
    </row>
    <row r="30" spans="1:8" ht="15.75" customHeight="1">
      <c r="A30" s="2"/>
      <c r="B30" s="271" t="s">
        <v>2048</v>
      </c>
      <c r="C30" s="271"/>
      <c r="D30" s="271"/>
      <c r="E30" s="271"/>
      <c r="F30" s="271"/>
      <c r="G30" s="271"/>
      <c r="H30" s="271"/>
    </row>
    <row r="31" spans="1:8" ht="15.75" customHeight="1">
      <c r="A31" s="2"/>
      <c r="B31" s="2"/>
      <c r="C31" s="4" t="s">
        <v>1555</v>
      </c>
      <c r="D31" s="4" t="s">
        <v>1579</v>
      </c>
      <c r="E31" s="4" t="s">
        <v>1626</v>
      </c>
      <c r="F31" s="4" t="s">
        <v>2049</v>
      </c>
      <c r="G31" s="4" t="s">
        <v>2050</v>
      </c>
      <c r="H31" s="5">
        <v>67.06</v>
      </c>
    </row>
    <row r="32" spans="1:8" ht="15.75" customHeight="1">
      <c r="A32" s="2"/>
      <c r="B32" s="271" t="s">
        <v>2051</v>
      </c>
      <c r="C32" s="271"/>
      <c r="D32" s="271"/>
      <c r="E32" s="271"/>
      <c r="F32" s="271"/>
      <c r="G32" s="271"/>
      <c r="H32" s="271"/>
    </row>
    <row r="33" spans="1:8" ht="15.75" customHeight="1">
      <c r="A33" s="2"/>
      <c r="B33" s="2"/>
      <c r="C33" s="4" t="s">
        <v>1555</v>
      </c>
      <c r="D33" s="4" t="s">
        <v>1579</v>
      </c>
      <c r="E33" s="4" t="s">
        <v>1626</v>
      </c>
      <c r="F33" s="4" t="s">
        <v>2052</v>
      </c>
      <c r="G33" s="4" t="s">
        <v>2053</v>
      </c>
      <c r="H33" s="5">
        <v>67.37</v>
      </c>
    </row>
    <row r="34" spans="1:8" ht="15.75" customHeight="1">
      <c r="A34" s="2"/>
      <c r="B34" s="271" t="s">
        <v>2054</v>
      </c>
      <c r="C34" s="271"/>
      <c r="D34" s="271"/>
      <c r="E34" s="271"/>
      <c r="F34" s="271"/>
      <c r="G34" s="271"/>
      <c r="H34" s="271"/>
    </row>
    <row r="35" spans="1:8" ht="15.75" customHeight="1">
      <c r="A35" s="2"/>
      <c r="B35" s="2"/>
      <c r="C35" s="4" t="s">
        <v>1555</v>
      </c>
      <c r="D35" s="4" t="s">
        <v>1579</v>
      </c>
      <c r="E35" s="4" t="s">
        <v>1626</v>
      </c>
      <c r="F35" s="4" t="s">
        <v>2055</v>
      </c>
      <c r="G35" s="4" t="s">
        <v>2053</v>
      </c>
      <c r="H35" s="5">
        <v>67.69</v>
      </c>
    </row>
    <row r="36" spans="1:8" ht="15.75" customHeight="1">
      <c r="A36" s="271" t="s">
        <v>2056</v>
      </c>
      <c r="B36" s="271"/>
      <c r="C36" s="271"/>
      <c r="D36" s="271"/>
      <c r="E36" s="271"/>
      <c r="F36" s="271"/>
      <c r="G36" s="271"/>
      <c r="H36" s="271"/>
    </row>
    <row r="37" spans="1:8" ht="15.75" customHeight="1">
      <c r="A37" s="2"/>
      <c r="B37" s="271" t="s">
        <v>2057</v>
      </c>
      <c r="C37" s="271"/>
      <c r="D37" s="271"/>
      <c r="E37" s="271"/>
      <c r="F37" s="271"/>
      <c r="G37" s="271"/>
      <c r="H37" s="271"/>
    </row>
    <row r="38" spans="1:8" ht="15.75" customHeight="1">
      <c r="A38" s="2"/>
      <c r="B38" s="2"/>
      <c r="C38" s="4" t="s">
        <v>1552</v>
      </c>
      <c r="D38" s="4" t="s">
        <v>1576</v>
      </c>
      <c r="E38" s="4" t="s">
        <v>2058</v>
      </c>
      <c r="F38" s="4" t="s">
        <v>2059</v>
      </c>
      <c r="G38" s="4" t="s">
        <v>2023</v>
      </c>
      <c r="H38" s="5">
        <v>378.44</v>
      </c>
    </row>
    <row r="39" spans="1:8" ht="15.75" customHeight="1">
      <c r="A39" s="271" t="s">
        <v>2060</v>
      </c>
      <c r="B39" s="271"/>
      <c r="C39" s="271"/>
      <c r="D39" s="271"/>
      <c r="E39" s="271"/>
      <c r="F39" s="271"/>
      <c r="G39" s="271"/>
      <c r="H39" s="271"/>
    </row>
    <row r="40" spans="1:8" ht="15.75" customHeight="1">
      <c r="A40" s="2"/>
      <c r="B40" s="271" t="s">
        <v>2061</v>
      </c>
      <c r="C40" s="271"/>
      <c r="D40" s="271"/>
      <c r="E40" s="271"/>
      <c r="F40" s="271"/>
      <c r="G40" s="271"/>
      <c r="H40" s="271"/>
    </row>
    <row r="41" spans="1:8" ht="15.75" customHeight="1">
      <c r="A41" s="2"/>
      <c r="B41" s="2"/>
      <c r="C41" s="4" t="s">
        <v>1557</v>
      </c>
      <c r="D41" s="4" t="s">
        <v>1582</v>
      </c>
      <c r="E41" s="4" t="s">
        <v>1626</v>
      </c>
      <c r="F41" s="4" t="s">
        <v>2026</v>
      </c>
      <c r="G41" s="4" t="s">
        <v>2027</v>
      </c>
      <c r="H41" s="5">
        <v>92.36</v>
      </c>
    </row>
    <row r="42" spans="1:8" ht="15.75" customHeight="1">
      <c r="A42" s="2"/>
      <c r="B42" s="271" t="s">
        <v>2062</v>
      </c>
      <c r="C42" s="271"/>
      <c r="D42" s="271"/>
      <c r="E42" s="271"/>
      <c r="F42" s="271"/>
      <c r="G42" s="271"/>
      <c r="H42" s="271"/>
    </row>
    <row r="43" spans="1:8" ht="15.75" customHeight="1">
      <c r="A43" s="2"/>
      <c r="B43" s="2"/>
      <c r="C43" s="4" t="s">
        <v>1557</v>
      </c>
      <c r="D43" s="4" t="s">
        <v>1582</v>
      </c>
      <c r="E43" s="4" t="s">
        <v>1626</v>
      </c>
      <c r="F43" s="4" t="s">
        <v>2063</v>
      </c>
      <c r="G43" s="4" t="s">
        <v>2030</v>
      </c>
      <c r="H43" s="5">
        <v>89.19</v>
      </c>
    </row>
    <row r="44" spans="1:8" ht="15.75" customHeight="1">
      <c r="A44" s="2"/>
      <c r="B44" s="271" t="s">
        <v>2064</v>
      </c>
      <c r="C44" s="271"/>
      <c r="D44" s="271"/>
      <c r="E44" s="271"/>
      <c r="F44" s="271"/>
      <c r="G44" s="271"/>
      <c r="H44" s="271"/>
    </row>
    <row r="45" spans="1:8" ht="15.75" customHeight="1">
      <c r="A45" s="2"/>
      <c r="B45" s="2"/>
      <c r="C45" s="4" t="s">
        <v>1557</v>
      </c>
      <c r="D45" s="4" t="s">
        <v>1582</v>
      </c>
      <c r="E45" s="4" t="s">
        <v>1626</v>
      </c>
      <c r="F45" s="4" t="s">
        <v>2032</v>
      </c>
      <c r="G45" s="4" t="s">
        <v>2035</v>
      </c>
      <c r="H45" s="5">
        <v>50.37</v>
      </c>
    </row>
    <row r="46" spans="1:8" ht="15.75" customHeight="1">
      <c r="A46" s="2"/>
      <c r="B46" s="271" t="s">
        <v>2065</v>
      </c>
      <c r="C46" s="271"/>
      <c r="D46" s="271"/>
      <c r="E46" s="271"/>
      <c r="F46" s="271"/>
      <c r="G46" s="271"/>
      <c r="H46" s="271"/>
    </row>
    <row r="47" spans="1:8" ht="15.75" customHeight="1">
      <c r="A47" s="2"/>
      <c r="B47" s="2"/>
      <c r="C47" s="4" t="s">
        <v>1557</v>
      </c>
      <c r="D47" s="4" t="s">
        <v>1582</v>
      </c>
      <c r="E47" s="4" t="s">
        <v>1626</v>
      </c>
      <c r="F47" s="4" t="s">
        <v>2034</v>
      </c>
      <c r="G47" s="4" t="s">
        <v>2035</v>
      </c>
      <c r="H47" s="5">
        <v>21.63</v>
      </c>
    </row>
    <row r="48" spans="1:8" ht="15.75" customHeight="1">
      <c r="A48" s="2"/>
      <c r="B48" s="271" t="s">
        <v>2066</v>
      </c>
      <c r="C48" s="271"/>
      <c r="D48" s="271"/>
      <c r="E48" s="271"/>
      <c r="F48" s="271"/>
      <c r="G48" s="271"/>
      <c r="H48" s="271"/>
    </row>
    <row r="49" spans="1:8" ht="15.75" customHeight="1">
      <c r="A49" s="2"/>
      <c r="B49" s="2"/>
      <c r="C49" s="4" t="s">
        <v>1557</v>
      </c>
      <c r="D49" s="4" t="s">
        <v>1582</v>
      </c>
      <c r="E49" s="4" t="s">
        <v>1626</v>
      </c>
      <c r="F49" s="4" t="s">
        <v>2037</v>
      </c>
      <c r="G49" s="4" t="s">
        <v>2067</v>
      </c>
      <c r="H49" s="5">
        <v>18.97</v>
      </c>
    </row>
    <row r="50" spans="1:8" ht="15.75" customHeight="1">
      <c r="A50" s="2"/>
      <c r="B50" s="271" t="s">
        <v>2068</v>
      </c>
      <c r="C50" s="271"/>
      <c r="D50" s="271"/>
      <c r="E50" s="271"/>
      <c r="F50" s="271"/>
      <c r="G50" s="271"/>
      <c r="H50" s="271"/>
    </row>
    <row r="51" spans="1:8" ht="15.75" customHeight="1">
      <c r="A51" s="2"/>
      <c r="B51" s="2"/>
      <c r="C51" s="4" t="s">
        <v>1557</v>
      </c>
      <c r="D51" s="4" t="s">
        <v>1582</v>
      </c>
      <c r="E51" s="4" t="s">
        <v>1626</v>
      </c>
      <c r="F51" s="4" t="s">
        <v>2039</v>
      </c>
      <c r="G51" s="4" t="s">
        <v>2023</v>
      </c>
      <c r="H51" s="5">
        <v>20.14</v>
      </c>
    </row>
    <row r="52" spans="1:8" ht="15.75" customHeight="1">
      <c r="A52" s="2"/>
      <c r="B52" s="271" t="s">
        <v>2069</v>
      </c>
      <c r="C52" s="271"/>
      <c r="D52" s="271"/>
      <c r="E52" s="271"/>
      <c r="F52" s="271"/>
      <c r="G52" s="271"/>
      <c r="H52" s="271"/>
    </row>
    <row r="53" spans="1:8" ht="15.75" customHeight="1">
      <c r="A53" s="2"/>
      <c r="B53" s="2"/>
      <c r="C53" s="4" t="s">
        <v>1557</v>
      </c>
      <c r="D53" s="4" t="s">
        <v>1582</v>
      </c>
      <c r="E53" s="4" t="s">
        <v>1626</v>
      </c>
      <c r="F53" s="4" t="s">
        <v>2041</v>
      </c>
      <c r="G53" s="4" t="s">
        <v>2013</v>
      </c>
      <c r="H53" s="5">
        <v>20.79</v>
      </c>
    </row>
    <row r="54" spans="1:8" ht="15.75" customHeight="1">
      <c r="A54" s="2"/>
      <c r="B54" s="271" t="s">
        <v>2070</v>
      </c>
      <c r="C54" s="271"/>
      <c r="D54" s="271"/>
      <c r="E54" s="271"/>
      <c r="F54" s="271"/>
      <c r="G54" s="271"/>
      <c r="H54" s="271"/>
    </row>
    <row r="55" spans="1:8" ht="15.75" customHeight="1">
      <c r="A55" s="2"/>
      <c r="B55" s="2"/>
      <c r="C55" s="4" t="s">
        <v>1557</v>
      </c>
      <c r="D55" s="4" t="s">
        <v>1582</v>
      </c>
      <c r="E55" s="4" t="s">
        <v>1626</v>
      </c>
      <c r="F55" s="4" t="s">
        <v>2043</v>
      </c>
      <c r="G55" s="4" t="s">
        <v>2044</v>
      </c>
      <c r="H55" s="5">
        <v>22.52</v>
      </c>
    </row>
    <row r="56" spans="1:8" ht="15.75" customHeight="1">
      <c r="A56" s="2"/>
      <c r="B56" s="271" t="s">
        <v>2071</v>
      </c>
      <c r="C56" s="271"/>
      <c r="D56" s="271"/>
      <c r="E56" s="271"/>
      <c r="F56" s="271"/>
      <c r="G56" s="271"/>
      <c r="H56" s="271"/>
    </row>
    <row r="57" spans="1:8" ht="15.75" customHeight="1">
      <c r="A57" s="2"/>
      <c r="B57" s="2"/>
      <c r="C57" s="4" t="s">
        <v>1557</v>
      </c>
      <c r="D57" s="4" t="s">
        <v>1582</v>
      </c>
      <c r="E57" s="4" t="s">
        <v>1626</v>
      </c>
      <c r="F57" s="4" t="s">
        <v>2046</v>
      </c>
      <c r="G57" s="4" t="s">
        <v>2018</v>
      </c>
      <c r="H57" s="5">
        <v>4.48</v>
      </c>
    </row>
    <row r="58" spans="1:8" ht="15.75" customHeight="1">
      <c r="A58" s="2"/>
      <c r="B58" s="271" t="s">
        <v>2072</v>
      </c>
      <c r="C58" s="271"/>
      <c r="D58" s="271"/>
      <c r="E58" s="271"/>
      <c r="F58" s="271"/>
      <c r="G58" s="271"/>
      <c r="H58" s="271"/>
    </row>
    <row r="59" spans="1:8" ht="15.75" customHeight="1">
      <c r="A59" s="2"/>
      <c r="B59" s="2"/>
      <c r="C59" s="4" t="s">
        <v>1557</v>
      </c>
      <c r="D59" s="4" t="s">
        <v>1582</v>
      </c>
      <c r="E59" s="4" t="s">
        <v>1626</v>
      </c>
      <c r="F59" s="4" t="s">
        <v>2049</v>
      </c>
      <c r="G59" s="4" t="s">
        <v>2050</v>
      </c>
      <c r="H59" s="5">
        <v>13.98</v>
      </c>
    </row>
    <row r="60" spans="1:8" ht="15.75" customHeight="1">
      <c r="A60" s="2"/>
      <c r="B60" s="271" t="s">
        <v>2073</v>
      </c>
      <c r="C60" s="271"/>
      <c r="D60" s="271"/>
      <c r="E60" s="271"/>
      <c r="F60" s="271"/>
      <c r="G60" s="271"/>
      <c r="H60" s="271"/>
    </row>
    <row r="61" spans="1:8" ht="15.75" customHeight="1">
      <c r="A61" s="2"/>
      <c r="B61" s="2"/>
      <c r="C61" s="4" t="s">
        <v>1557</v>
      </c>
      <c r="D61" s="4" t="s">
        <v>1582</v>
      </c>
      <c r="E61" s="4" t="s">
        <v>1626</v>
      </c>
      <c r="F61" s="4" t="s">
        <v>2052</v>
      </c>
      <c r="G61" s="4" t="s">
        <v>2053</v>
      </c>
      <c r="H61" s="5">
        <v>34.53</v>
      </c>
    </row>
    <row r="62" spans="1:8" ht="15.75" customHeight="1">
      <c r="A62" s="2"/>
      <c r="B62" s="271" t="s">
        <v>2074</v>
      </c>
      <c r="C62" s="271"/>
      <c r="D62" s="271"/>
      <c r="E62" s="271"/>
      <c r="F62" s="271"/>
      <c r="G62" s="271"/>
      <c r="H62" s="271"/>
    </row>
    <row r="63" spans="1:8" ht="15.75" customHeight="1">
      <c r="A63" s="2"/>
      <c r="B63" s="2"/>
      <c r="C63" s="4" t="s">
        <v>1557</v>
      </c>
      <c r="D63" s="4" t="s">
        <v>1582</v>
      </c>
      <c r="E63" s="4" t="s">
        <v>1626</v>
      </c>
      <c r="F63" s="4" t="s">
        <v>1912</v>
      </c>
      <c r="G63" s="4" t="s">
        <v>2027</v>
      </c>
      <c r="H63" s="5">
        <v>76.19</v>
      </c>
    </row>
    <row r="64" spans="1:8" ht="15.75" customHeight="1">
      <c r="A64" s="2"/>
      <c r="B64" s="271" t="s">
        <v>2075</v>
      </c>
      <c r="C64" s="271"/>
      <c r="D64" s="271"/>
      <c r="E64" s="271"/>
      <c r="F64" s="271"/>
      <c r="G64" s="271"/>
      <c r="H64" s="271"/>
    </row>
    <row r="65" spans="1:8" ht="15.75" customHeight="1">
      <c r="A65" s="2"/>
      <c r="B65" s="2"/>
      <c r="C65" s="4" t="s">
        <v>1557</v>
      </c>
      <c r="D65" s="4" t="s">
        <v>1582</v>
      </c>
      <c r="E65" s="4" t="s">
        <v>1626</v>
      </c>
      <c r="F65" s="4" t="s">
        <v>2055</v>
      </c>
      <c r="G65" s="4" t="s">
        <v>2053</v>
      </c>
      <c r="H65" s="5">
        <v>118.21</v>
      </c>
    </row>
    <row r="66" spans="1:8" ht="15.75" customHeight="1">
      <c r="A66" s="271" t="s">
        <v>2076</v>
      </c>
      <c r="B66" s="271"/>
      <c r="C66" s="271"/>
      <c r="D66" s="271"/>
      <c r="E66" s="271"/>
      <c r="F66" s="271"/>
      <c r="G66" s="271"/>
      <c r="H66" s="271"/>
    </row>
    <row r="67" spans="1:8" ht="15.75" customHeight="1">
      <c r="A67" s="2"/>
      <c r="B67" s="271" t="s">
        <v>2077</v>
      </c>
      <c r="C67" s="271"/>
      <c r="D67" s="271"/>
      <c r="E67" s="271"/>
      <c r="F67" s="271"/>
      <c r="G67" s="271"/>
      <c r="H67" s="271"/>
    </row>
    <row r="68" spans="1:8" ht="15.75" customHeight="1">
      <c r="A68" s="2"/>
      <c r="B68" s="2"/>
      <c r="C68" s="4" t="s">
        <v>1556</v>
      </c>
      <c r="D68" s="4" t="s">
        <v>2078</v>
      </c>
      <c r="E68" s="4" t="s">
        <v>2079</v>
      </c>
      <c r="F68" s="4" t="s">
        <v>2080</v>
      </c>
      <c r="G68" s="4" t="s">
        <v>2053</v>
      </c>
      <c r="H68" s="5">
        <v>367.99</v>
      </c>
    </row>
    <row r="69" spans="1:8" ht="15.75" customHeight="1">
      <c r="A69" s="271" t="s">
        <v>1067</v>
      </c>
      <c r="B69" s="271"/>
      <c r="C69" s="271"/>
      <c r="D69" s="271"/>
      <c r="E69" s="271"/>
      <c r="F69" s="271"/>
      <c r="G69" s="271"/>
      <c r="H69" s="271"/>
    </row>
    <row r="70" spans="1:8" ht="15.75" customHeight="1">
      <c r="A70" s="2"/>
      <c r="B70" s="271" t="s">
        <v>2081</v>
      </c>
      <c r="C70" s="271"/>
      <c r="D70" s="271"/>
      <c r="E70" s="271"/>
      <c r="F70" s="271"/>
      <c r="G70" s="271"/>
      <c r="H70" s="271"/>
    </row>
    <row r="71" spans="1:8" ht="15.75" customHeight="1">
      <c r="A71" s="2"/>
      <c r="B71" s="2"/>
      <c r="C71" s="4" t="s">
        <v>1552</v>
      </c>
      <c r="D71" s="4" t="s">
        <v>1576</v>
      </c>
      <c r="E71" s="4" t="s">
        <v>2082</v>
      </c>
      <c r="F71" s="4" t="s">
        <v>2017</v>
      </c>
      <c r="G71" s="4" t="s">
        <v>2018</v>
      </c>
      <c r="H71" s="5">
        <v>575</v>
      </c>
    </row>
    <row r="72" spans="1:8" ht="15.75" customHeight="1">
      <c r="A72" s="271" t="s">
        <v>2083</v>
      </c>
      <c r="B72" s="271"/>
      <c r="C72" s="271"/>
      <c r="D72" s="271"/>
      <c r="E72" s="271"/>
      <c r="F72" s="271"/>
      <c r="G72" s="271"/>
      <c r="H72" s="271"/>
    </row>
    <row r="73" spans="1:8" ht="15.75" customHeight="1">
      <c r="A73" s="2"/>
      <c r="B73" s="271" t="s">
        <v>2084</v>
      </c>
      <c r="C73" s="271"/>
      <c r="D73" s="271"/>
      <c r="E73" s="271"/>
      <c r="F73" s="271"/>
      <c r="G73" s="271"/>
      <c r="H73" s="271"/>
    </row>
    <row r="74" spans="1:8" ht="15.75" customHeight="1">
      <c r="A74" s="2"/>
      <c r="B74" s="2"/>
      <c r="C74" s="4" t="s">
        <v>1556</v>
      </c>
      <c r="D74" s="4" t="s">
        <v>1581</v>
      </c>
      <c r="E74" s="4" t="s">
        <v>2085</v>
      </c>
      <c r="F74" s="4" t="s">
        <v>2086</v>
      </c>
      <c r="G74" s="4" t="s">
        <v>2023</v>
      </c>
      <c r="H74" s="5">
        <v>550</v>
      </c>
    </row>
    <row r="75" spans="1:8" ht="15.75" customHeight="1">
      <c r="A75" s="271" t="s">
        <v>2087</v>
      </c>
      <c r="B75" s="271"/>
      <c r="C75" s="271"/>
      <c r="D75" s="271"/>
      <c r="E75" s="271"/>
      <c r="F75" s="271"/>
      <c r="G75" s="271"/>
      <c r="H75" s="271"/>
    </row>
    <row r="76" spans="1:8" ht="15.75" customHeight="1">
      <c r="A76" s="2"/>
      <c r="B76" s="271" t="s">
        <v>2088</v>
      </c>
      <c r="C76" s="271"/>
      <c r="D76" s="271"/>
      <c r="E76" s="271"/>
      <c r="F76" s="271"/>
      <c r="G76" s="271"/>
      <c r="H76" s="271"/>
    </row>
    <row r="77" spans="1:8" ht="15.75" customHeight="1">
      <c r="A77" s="2"/>
      <c r="B77" s="2"/>
      <c r="C77" s="4" t="s">
        <v>1571</v>
      </c>
      <c r="D77" s="4" t="s">
        <v>2089</v>
      </c>
      <c r="E77" s="4" t="s">
        <v>2090</v>
      </c>
      <c r="F77" s="4" t="s">
        <v>2091</v>
      </c>
      <c r="G77" s="4" t="s">
        <v>2067</v>
      </c>
      <c r="H77" s="5">
        <v>50</v>
      </c>
    </row>
    <row r="78" spans="1:8" ht="15.75" customHeight="1">
      <c r="A78" s="271" t="s">
        <v>2092</v>
      </c>
      <c r="B78" s="271"/>
      <c r="C78" s="271"/>
      <c r="D78" s="271"/>
      <c r="E78" s="271"/>
      <c r="F78" s="271"/>
      <c r="G78" s="271"/>
      <c r="H78" s="271"/>
    </row>
    <row r="79" spans="1:8" ht="15.75" customHeight="1">
      <c r="A79" s="2"/>
      <c r="B79" s="271" t="s">
        <v>2093</v>
      </c>
      <c r="C79" s="271"/>
      <c r="D79" s="271"/>
      <c r="E79" s="271"/>
      <c r="F79" s="271"/>
      <c r="G79" s="271"/>
      <c r="H79" s="271"/>
    </row>
    <row r="80" spans="1:8" ht="15.75" customHeight="1">
      <c r="A80" s="2"/>
      <c r="B80" s="2"/>
      <c r="C80" s="4" t="s">
        <v>1559</v>
      </c>
      <c r="D80" s="4" t="s">
        <v>2094</v>
      </c>
      <c r="E80" s="4" t="s">
        <v>1626</v>
      </c>
      <c r="F80" s="4" t="s">
        <v>2095</v>
      </c>
      <c r="G80" s="4" t="s">
        <v>2027</v>
      </c>
      <c r="H80" s="5">
        <v>201.17</v>
      </c>
    </row>
    <row r="81" spans="1:8" ht="15.75" customHeight="1">
      <c r="A81" s="2"/>
      <c r="B81" s="271" t="s">
        <v>2096</v>
      </c>
      <c r="C81" s="271"/>
      <c r="D81" s="271"/>
      <c r="E81" s="271"/>
      <c r="F81" s="271"/>
      <c r="G81" s="271"/>
      <c r="H81" s="271"/>
    </row>
    <row r="82" spans="1:8" ht="15.75" customHeight="1">
      <c r="A82" s="2"/>
      <c r="B82" s="2"/>
      <c r="C82" s="4" t="s">
        <v>1559</v>
      </c>
      <c r="D82" s="4" t="s">
        <v>2094</v>
      </c>
      <c r="E82" s="4" t="s">
        <v>1626</v>
      </c>
      <c r="F82" s="4" t="s">
        <v>2097</v>
      </c>
      <c r="G82" s="4" t="s">
        <v>2027</v>
      </c>
      <c r="H82" s="5">
        <v>188.22</v>
      </c>
    </row>
    <row r="83" spans="1:8" ht="15.75" customHeight="1">
      <c r="A83" s="2"/>
      <c r="B83" s="271" t="s">
        <v>2098</v>
      </c>
      <c r="C83" s="271"/>
      <c r="D83" s="271"/>
      <c r="E83" s="271"/>
      <c r="F83" s="271"/>
      <c r="G83" s="271"/>
      <c r="H83" s="271"/>
    </row>
    <row r="84" spans="1:8" ht="15.75" customHeight="1">
      <c r="A84" s="2"/>
      <c r="B84" s="2"/>
      <c r="C84" s="4" t="s">
        <v>1559</v>
      </c>
      <c r="D84" s="4" t="s">
        <v>2094</v>
      </c>
      <c r="E84" s="4" t="s">
        <v>1626</v>
      </c>
      <c r="F84" s="4" t="s">
        <v>2099</v>
      </c>
      <c r="G84" s="4" t="s">
        <v>2030</v>
      </c>
      <c r="H84" s="5">
        <v>152.97</v>
      </c>
    </row>
    <row r="85" spans="1:8" ht="15.75" customHeight="1">
      <c r="A85" s="2"/>
      <c r="B85" s="271" t="s">
        <v>2100</v>
      </c>
      <c r="C85" s="271"/>
      <c r="D85" s="271"/>
      <c r="E85" s="271"/>
      <c r="F85" s="271"/>
      <c r="G85" s="271"/>
      <c r="H85" s="271"/>
    </row>
    <row r="86" spans="1:8" ht="15.75" customHeight="1">
      <c r="A86" s="2"/>
      <c r="B86" s="2"/>
      <c r="C86" s="4" t="s">
        <v>1559</v>
      </c>
      <c r="D86" s="4" t="s">
        <v>2094</v>
      </c>
      <c r="E86" s="4" t="s">
        <v>1626</v>
      </c>
      <c r="F86" s="4" t="s">
        <v>2101</v>
      </c>
      <c r="G86" s="4" t="s">
        <v>2035</v>
      </c>
      <c r="H86" s="5">
        <v>279.66</v>
      </c>
    </row>
    <row r="87" spans="1:8" ht="15.75" customHeight="1">
      <c r="A87" s="2"/>
      <c r="B87" s="271" t="s">
        <v>2102</v>
      </c>
      <c r="C87" s="271"/>
      <c r="D87" s="271"/>
      <c r="E87" s="271"/>
      <c r="F87" s="271"/>
      <c r="G87" s="271"/>
      <c r="H87" s="271"/>
    </row>
    <row r="88" spans="1:8" ht="15.75" customHeight="1">
      <c r="A88" s="2"/>
      <c r="B88" s="2"/>
      <c r="C88" s="4" t="s">
        <v>1559</v>
      </c>
      <c r="D88" s="4" t="s">
        <v>2094</v>
      </c>
      <c r="E88" s="4" t="s">
        <v>1626</v>
      </c>
      <c r="F88" s="4" t="s">
        <v>2103</v>
      </c>
      <c r="G88" s="4" t="s">
        <v>2067</v>
      </c>
      <c r="H88" s="5">
        <v>536.13</v>
      </c>
    </row>
    <row r="89" spans="1:8" ht="15.75" customHeight="1">
      <c r="A89" s="2"/>
      <c r="B89" s="271" t="s">
        <v>2104</v>
      </c>
      <c r="C89" s="271"/>
      <c r="D89" s="271"/>
      <c r="E89" s="271"/>
      <c r="F89" s="271"/>
      <c r="G89" s="271"/>
      <c r="H89" s="271"/>
    </row>
    <row r="90" spans="1:8" ht="15.75" customHeight="1">
      <c r="A90" s="2"/>
      <c r="B90" s="2"/>
      <c r="C90" s="4" t="s">
        <v>1559</v>
      </c>
      <c r="D90" s="4" t="s">
        <v>2094</v>
      </c>
      <c r="E90" s="4" t="s">
        <v>1626</v>
      </c>
      <c r="F90" s="4" t="s">
        <v>2105</v>
      </c>
      <c r="G90" s="4" t="s">
        <v>2023</v>
      </c>
      <c r="H90" s="5">
        <v>675.18</v>
      </c>
    </row>
    <row r="91" spans="1:8" ht="15.75" customHeight="1">
      <c r="A91" s="2"/>
      <c r="B91" s="271" t="s">
        <v>2106</v>
      </c>
      <c r="C91" s="271"/>
      <c r="D91" s="271"/>
      <c r="E91" s="271"/>
      <c r="F91" s="271"/>
      <c r="G91" s="271"/>
      <c r="H91" s="271"/>
    </row>
    <row r="92" spans="1:8" ht="15.75" customHeight="1">
      <c r="A92" s="2"/>
      <c r="B92" s="2"/>
      <c r="C92" s="4" t="s">
        <v>1559</v>
      </c>
      <c r="D92" s="4" t="s">
        <v>2094</v>
      </c>
      <c r="E92" s="4" t="s">
        <v>1626</v>
      </c>
      <c r="F92" s="4" t="s">
        <v>2107</v>
      </c>
      <c r="G92" s="4" t="s">
        <v>2013</v>
      </c>
      <c r="H92" s="5">
        <v>1583.64</v>
      </c>
    </row>
    <row r="93" spans="1:8" ht="15.75" customHeight="1">
      <c r="A93" s="2"/>
      <c r="B93" s="271" t="s">
        <v>2108</v>
      </c>
      <c r="C93" s="271"/>
      <c r="D93" s="271"/>
      <c r="E93" s="271"/>
      <c r="F93" s="271"/>
      <c r="G93" s="271"/>
      <c r="H93" s="271"/>
    </row>
    <row r="94" spans="1:8" ht="15.75" customHeight="1">
      <c r="A94" s="2"/>
      <c r="B94" s="2"/>
      <c r="C94" s="4" t="s">
        <v>1559</v>
      </c>
      <c r="D94" s="4" t="s">
        <v>2094</v>
      </c>
      <c r="E94" s="4" t="s">
        <v>1626</v>
      </c>
      <c r="F94" s="4" t="s">
        <v>2109</v>
      </c>
      <c r="G94" s="4" t="s">
        <v>2044</v>
      </c>
      <c r="H94" s="5">
        <v>28.22</v>
      </c>
    </row>
    <row r="95" spans="1:8" ht="15.75" customHeight="1">
      <c r="A95" s="2"/>
      <c r="B95" s="271" t="s">
        <v>2110</v>
      </c>
      <c r="C95" s="271"/>
      <c r="D95" s="271"/>
      <c r="E95" s="271"/>
      <c r="F95" s="271"/>
      <c r="G95" s="271"/>
      <c r="H95" s="271"/>
    </row>
    <row r="96" spans="1:8" ht="15.75" customHeight="1">
      <c r="A96" s="2"/>
      <c r="B96" s="2"/>
      <c r="C96" s="4" t="s">
        <v>1559</v>
      </c>
      <c r="D96" s="4" t="s">
        <v>2094</v>
      </c>
      <c r="E96" s="4" t="s">
        <v>1626</v>
      </c>
      <c r="F96" s="4" t="s">
        <v>2111</v>
      </c>
      <c r="G96" s="4" t="s">
        <v>2047</v>
      </c>
      <c r="H96" s="5">
        <v>211.68</v>
      </c>
    </row>
    <row r="97" spans="1:8" ht="15.75" customHeight="1">
      <c r="A97" s="2"/>
      <c r="B97" s="271" t="s">
        <v>2112</v>
      </c>
      <c r="C97" s="271"/>
      <c r="D97" s="271"/>
      <c r="E97" s="271"/>
      <c r="F97" s="271"/>
      <c r="G97" s="271"/>
      <c r="H97" s="271"/>
    </row>
    <row r="98" spans="1:8" ht="15.75" customHeight="1">
      <c r="A98" s="2"/>
      <c r="B98" s="2"/>
      <c r="C98" s="4" t="s">
        <v>1559</v>
      </c>
      <c r="D98" s="4" t="s">
        <v>2094</v>
      </c>
      <c r="E98" s="4" t="s">
        <v>1626</v>
      </c>
      <c r="F98" s="4" t="s">
        <v>2113</v>
      </c>
      <c r="G98" s="4" t="s">
        <v>2018</v>
      </c>
      <c r="H98" s="5">
        <v>1469.31</v>
      </c>
    </row>
    <row r="99" spans="1:8" ht="15.75" customHeight="1">
      <c r="A99" s="2"/>
      <c r="B99" s="271" t="s">
        <v>2114</v>
      </c>
      <c r="C99" s="271"/>
      <c r="D99" s="271"/>
      <c r="E99" s="271"/>
      <c r="F99" s="271"/>
      <c r="G99" s="271"/>
      <c r="H99" s="271"/>
    </row>
    <row r="100" spans="1:8" ht="15.75" customHeight="1">
      <c r="A100" s="2"/>
      <c r="B100" s="2"/>
      <c r="C100" s="4" t="s">
        <v>1559</v>
      </c>
      <c r="D100" s="4" t="s">
        <v>2094</v>
      </c>
      <c r="E100" s="4" t="s">
        <v>1626</v>
      </c>
      <c r="F100" s="4" t="s">
        <v>2115</v>
      </c>
      <c r="G100" s="4" t="s">
        <v>2050</v>
      </c>
      <c r="H100" s="5">
        <v>789.51</v>
      </c>
    </row>
    <row r="101" spans="1:8" ht="15.75" customHeight="1">
      <c r="A101" s="2"/>
      <c r="B101" s="271" t="s">
        <v>2116</v>
      </c>
      <c r="C101" s="271"/>
      <c r="D101" s="271"/>
      <c r="E101" s="271"/>
      <c r="F101" s="271"/>
      <c r="G101" s="271"/>
      <c r="H101" s="271"/>
    </row>
    <row r="102" spans="1:8" ht="15.75" customHeight="1">
      <c r="A102" s="2"/>
      <c r="B102" s="2"/>
      <c r="C102" s="4" t="s">
        <v>1559</v>
      </c>
      <c r="D102" s="4" t="s">
        <v>2094</v>
      </c>
      <c r="E102" s="4" t="s">
        <v>1626</v>
      </c>
      <c r="F102" s="4" t="s">
        <v>2117</v>
      </c>
      <c r="G102" s="4" t="s">
        <v>2053</v>
      </c>
      <c r="H102" s="5">
        <v>511.41</v>
      </c>
    </row>
    <row r="103" spans="1:8" ht="15.75" customHeight="1">
      <c r="A103" s="2"/>
      <c r="B103" s="271" t="s">
        <v>2118</v>
      </c>
      <c r="C103" s="271"/>
      <c r="D103" s="271"/>
      <c r="E103" s="271"/>
      <c r="F103" s="271"/>
      <c r="G103" s="271"/>
      <c r="H103" s="271"/>
    </row>
    <row r="104" spans="1:8" ht="15.75" customHeight="1">
      <c r="A104" s="2"/>
      <c r="B104" s="2"/>
      <c r="C104" s="4" t="s">
        <v>1559</v>
      </c>
      <c r="D104" s="4" t="s">
        <v>2094</v>
      </c>
      <c r="E104" s="4" t="s">
        <v>1626</v>
      </c>
      <c r="F104" s="4" t="s">
        <v>2095</v>
      </c>
      <c r="G104" s="4" t="s">
        <v>2027</v>
      </c>
      <c r="H104" s="5">
        <v>65.57</v>
      </c>
    </row>
    <row r="105" spans="1:8" ht="15.75" customHeight="1">
      <c r="A105" s="2"/>
      <c r="B105" s="271" t="s">
        <v>2119</v>
      </c>
      <c r="C105" s="271"/>
      <c r="D105" s="271"/>
      <c r="E105" s="271"/>
      <c r="F105" s="271"/>
      <c r="G105" s="271"/>
      <c r="H105" s="271"/>
    </row>
    <row r="106" spans="1:8" ht="15.75" customHeight="1">
      <c r="A106" s="2"/>
      <c r="B106" s="2"/>
      <c r="C106" s="4" t="s">
        <v>1559</v>
      </c>
      <c r="D106" s="4" t="s">
        <v>2094</v>
      </c>
      <c r="E106" s="4" t="s">
        <v>1626</v>
      </c>
      <c r="F106" s="4" t="s">
        <v>2097</v>
      </c>
      <c r="G106" s="4" t="s">
        <v>2027</v>
      </c>
      <c r="H106" s="5">
        <v>65.74</v>
      </c>
    </row>
    <row r="107" spans="1:8" ht="15.75" customHeight="1">
      <c r="A107" s="2"/>
      <c r="B107" s="271" t="s">
        <v>2120</v>
      </c>
      <c r="C107" s="271"/>
      <c r="D107" s="271"/>
      <c r="E107" s="271"/>
      <c r="F107" s="271"/>
      <c r="G107" s="271"/>
      <c r="H107" s="271"/>
    </row>
    <row r="108" spans="1:8" ht="15.75" customHeight="1">
      <c r="A108" s="2"/>
      <c r="B108" s="2"/>
      <c r="C108" s="4" t="s">
        <v>1559</v>
      </c>
      <c r="D108" s="4" t="s">
        <v>2094</v>
      </c>
      <c r="E108" s="4" t="s">
        <v>1626</v>
      </c>
      <c r="F108" s="4" t="s">
        <v>2099</v>
      </c>
      <c r="G108" s="4" t="s">
        <v>2030</v>
      </c>
      <c r="H108" s="5">
        <v>67.86</v>
      </c>
    </row>
    <row r="109" spans="1:8" ht="15.75" customHeight="1">
      <c r="A109" s="2"/>
      <c r="B109" s="271" t="s">
        <v>2121</v>
      </c>
      <c r="C109" s="271"/>
      <c r="D109" s="271"/>
      <c r="E109" s="271"/>
      <c r="F109" s="271"/>
      <c r="G109" s="271"/>
      <c r="H109" s="271"/>
    </row>
    <row r="110" spans="1:8" ht="15.75" customHeight="1">
      <c r="A110" s="2"/>
      <c r="B110" s="2"/>
      <c r="C110" s="4" t="s">
        <v>1559</v>
      </c>
      <c r="D110" s="4" t="s">
        <v>2094</v>
      </c>
      <c r="E110" s="4" t="s">
        <v>1626</v>
      </c>
      <c r="F110" s="4" t="s">
        <v>2101</v>
      </c>
      <c r="G110" s="4" t="s">
        <v>2035</v>
      </c>
      <c r="H110" s="5">
        <v>133.04</v>
      </c>
    </row>
    <row r="111" spans="1:8" ht="15.75" customHeight="1">
      <c r="A111" s="2"/>
      <c r="B111" s="271" t="s">
        <v>2122</v>
      </c>
      <c r="C111" s="271"/>
      <c r="D111" s="271"/>
      <c r="E111" s="271"/>
      <c r="F111" s="271"/>
      <c r="G111" s="271"/>
      <c r="H111" s="271"/>
    </row>
    <row r="112" spans="1:8" ht="15.75" customHeight="1">
      <c r="A112" s="2"/>
      <c r="B112" s="2"/>
      <c r="C112" s="4" t="s">
        <v>1559</v>
      </c>
      <c r="D112" s="4" t="s">
        <v>2094</v>
      </c>
      <c r="E112" s="4" t="s">
        <v>1626</v>
      </c>
      <c r="F112" s="4" t="s">
        <v>2103</v>
      </c>
      <c r="G112" s="4" t="s">
        <v>2067</v>
      </c>
      <c r="H112" s="5">
        <v>559.46</v>
      </c>
    </row>
    <row r="113" spans="1:8" ht="15.75" customHeight="1">
      <c r="A113" s="2"/>
      <c r="B113" s="271" t="s">
        <v>2123</v>
      </c>
      <c r="C113" s="271"/>
      <c r="D113" s="271"/>
      <c r="E113" s="271"/>
      <c r="F113" s="271"/>
      <c r="G113" s="271"/>
      <c r="H113" s="271"/>
    </row>
    <row r="114" spans="1:8" ht="15.75" customHeight="1">
      <c r="A114" s="2"/>
      <c r="B114" s="2"/>
      <c r="C114" s="4" t="s">
        <v>1559</v>
      </c>
      <c r="D114" s="4" t="s">
        <v>2094</v>
      </c>
      <c r="E114" s="4" t="s">
        <v>1626</v>
      </c>
      <c r="F114" s="4" t="s">
        <v>2105</v>
      </c>
      <c r="G114" s="4" t="s">
        <v>2023</v>
      </c>
      <c r="H114" s="5">
        <v>800.48</v>
      </c>
    </row>
    <row r="115" spans="1:8" ht="15.75" customHeight="1">
      <c r="A115" s="2"/>
      <c r="B115" s="271" t="s">
        <v>132</v>
      </c>
      <c r="C115" s="271"/>
      <c r="D115" s="271"/>
      <c r="E115" s="271"/>
      <c r="F115" s="271"/>
      <c r="G115" s="271"/>
      <c r="H115" s="271"/>
    </row>
    <row r="116" spans="1:8" ht="15.75" customHeight="1">
      <c r="A116" s="2"/>
      <c r="B116" s="2"/>
      <c r="C116" s="4" t="s">
        <v>1559</v>
      </c>
      <c r="D116" s="4" t="s">
        <v>2094</v>
      </c>
      <c r="E116" s="4" t="s">
        <v>1626</v>
      </c>
      <c r="F116" s="4" t="s">
        <v>2107</v>
      </c>
      <c r="G116" s="4" t="s">
        <v>2013</v>
      </c>
      <c r="H116" s="5">
        <v>1518.84</v>
      </c>
    </row>
    <row r="117" spans="1:8" ht="15.75" customHeight="1">
      <c r="A117" s="2"/>
      <c r="B117" s="271" t="s">
        <v>133</v>
      </c>
      <c r="C117" s="271"/>
      <c r="D117" s="271"/>
      <c r="E117" s="271"/>
      <c r="F117" s="271"/>
      <c r="G117" s="271"/>
      <c r="H117" s="271"/>
    </row>
    <row r="118" spans="1:8" ht="15.75" customHeight="1">
      <c r="A118" s="2"/>
      <c r="B118" s="2"/>
      <c r="C118" s="4" t="s">
        <v>1559</v>
      </c>
      <c r="D118" s="4" t="s">
        <v>2094</v>
      </c>
      <c r="E118" s="4" t="s">
        <v>1626</v>
      </c>
      <c r="F118" s="4" t="s">
        <v>2109</v>
      </c>
      <c r="G118" s="4" t="s">
        <v>2044</v>
      </c>
      <c r="H118" s="5">
        <v>2665.97</v>
      </c>
    </row>
    <row r="119" spans="1:8" ht="15.75" customHeight="1">
      <c r="A119" s="2"/>
      <c r="B119" s="271" t="s">
        <v>134</v>
      </c>
      <c r="C119" s="271"/>
      <c r="D119" s="271"/>
      <c r="E119" s="271"/>
      <c r="F119" s="271"/>
      <c r="G119" s="271"/>
      <c r="H119" s="271"/>
    </row>
    <row r="120" spans="1:8" ht="15.75" customHeight="1">
      <c r="A120" s="2"/>
      <c r="B120" s="2"/>
      <c r="C120" s="4" t="s">
        <v>1559</v>
      </c>
      <c r="D120" s="4" t="s">
        <v>2094</v>
      </c>
      <c r="E120" s="4" t="s">
        <v>1626</v>
      </c>
      <c r="F120" s="4" t="s">
        <v>2111</v>
      </c>
      <c r="G120" s="4" t="s">
        <v>2047</v>
      </c>
      <c r="H120" s="5">
        <v>2802.8</v>
      </c>
    </row>
    <row r="121" spans="1:8" ht="15.75" customHeight="1">
      <c r="A121" s="2"/>
      <c r="B121" s="271" t="s">
        <v>135</v>
      </c>
      <c r="C121" s="271"/>
      <c r="D121" s="271"/>
      <c r="E121" s="271"/>
      <c r="F121" s="271"/>
      <c r="G121" s="271"/>
      <c r="H121" s="271"/>
    </row>
    <row r="122" spans="1:8" ht="15.75" customHeight="1">
      <c r="A122" s="2"/>
      <c r="B122" s="2"/>
      <c r="C122" s="4" t="s">
        <v>1559</v>
      </c>
      <c r="D122" s="4" t="s">
        <v>2094</v>
      </c>
      <c r="E122" s="4" t="s">
        <v>1626</v>
      </c>
      <c r="F122" s="4" t="s">
        <v>2113</v>
      </c>
      <c r="G122" s="4" t="s">
        <v>2018</v>
      </c>
      <c r="H122" s="5">
        <v>1443.2</v>
      </c>
    </row>
    <row r="123" spans="1:8" ht="15.75" customHeight="1">
      <c r="A123" s="2"/>
      <c r="B123" s="271" t="s">
        <v>136</v>
      </c>
      <c r="C123" s="271"/>
      <c r="D123" s="271"/>
      <c r="E123" s="271"/>
      <c r="F123" s="271"/>
      <c r="G123" s="271"/>
      <c r="H123" s="271"/>
    </row>
    <row r="124" spans="1:8" ht="15.75" customHeight="1">
      <c r="A124" s="2"/>
      <c r="B124" s="2"/>
      <c r="C124" s="4" t="s">
        <v>1559</v>
      </c>
      <c r="D124" s="4" t="s">
        <v>2094</v>
      </c>
      <c r="E124" s="4" t="s">
        <v>1626</v>
      </c>
      <c r="F124" s="4" t="s">
        <v>2115</v>
      </c>
      <c r="G124" s="4" t="s">
        <v>2050</v>
      </c>
      <c r="H124" s="5">
        <v>939.53</v>
      </c>
    </row>
    <row r="125" spans="1:8" ht="15.75" customHeight="1">
      <c r="A125" s="2"/>
      <c r="B125" s="271" t="s">
        <v>137</v>
      </c>
      <c r="C125" s="271"/>
      <c r="D125" s="271"/>
      <c r="E125" s="271"/>
      <c r="F125" s="271"/>
      <c r="G125" s="271"/>
      <c r="H125" s="271"/>
    </row>
    <row r="126" spans="1:8" ht="15.75" customHeight="1">
      <c r="A126" s="2"/>
      <c r="B126" s="2"/>
      <c r="C126" s="4" t="s">
        <v>1559</v>
      </c>
      <c r="D126" s="4" t="s">
        <v>2094</v>
      </c>
      <c r="E126" s="4" t="s">
        <v>1626</v>
      </c>
      <c r="F126" s="4" t="s">
        <v>2117</v>
      </c>
      <c r="G126" s="4" t="s">
        <v>2053</v>
      </c>
      <c r="H126" s="5">
        <v>679.45</v>
      </c>
    </row>
    <row r="127" spans="1:8" ht="15.75" customHeight="1">
      <c r="A127" s="2"/>
      <c r="B127" s="271" t="s">
        <v>138</v>
      </c>
      <c r="C127" s="271"/>
      <c r="D127" s="271"/>
      <c r="E127" s="271"/>
      <c r="F127" s="271"/>
      <c r="G127" s="271"/>
      <c r="H127" s="271"/>
    </row>
    <row r="128" spans="1:8" ht="15.75" customHeight="1">
      <c r="A128" s="2"/>
      <c r="B128" s="2"/>
      <c r="C128" s="4" t="s">
        <v>1559</v>
      </c>
      <c r="D128" s="4" t="s">
        <v>2094</v>
      </c>
      <c r="E128" s="4" t="s">
        <v>1626</v>
      </c>
      <c r="F128" s="4" t="s">
        <v>2095</v>
      </c>
      <c r="G128" s="4" t="s">
        <v>2027</v>
      </c>
      <c r="H128" s="5">
        <v>15.83</v>
      </c>
    </row>
    <row r="129" spans="1:8" ht="15.75" customHeight="1">
      <c r="A129" s="2"/>
      <c r="B129" s="271" t="s">
        <v>139</v>
      </c>
      <c r="C129" s="271"/>
      <c r="D129" s="271"/>
      <c r="E129" s="271"/>
      <c r="F129" s="271"/>
      <c r="G129" s="271"/>
      <c r="H129" s="271"/>
    </row>
    <row r="130" spans="1:8" ht="15.75" customHeight="1">
      <c r="A130" s="2"/>
      <c r="B130" s="2"/>
      <c r="C130" s="4" t="s">
        <v>1559</v>
      </c>
      <c r="D130" s="4" t="s">
        <v>2094</v>
      </c>
      <c r="E130" s="4" t="s">
        <v>1626</v>
      </c>
      <c r="F130" s="4" t="s">
        <v>2097</v>
      </c>
      <c r="G130" s="4" t="s">
        <v>2027</v>
      </c>
      <c r="H130" s="5">
        <v>15.87</v>
      </c>
    </row>
    <row r="131" spans="1:8" ht="15.75" customHeight="1">
      <c r="A131" s="2"/>
      <c r="B131" s="271" t="s">
        <v>140</v>
      </c>
      <c r="C131" s="271"/>
      <c r="D131" s="271"/>
      <c r="E131" s="271"/>
      <c r="F131" s="271"/>
      <c r="G131" s="271"/>
      <c r="H131" s="271"/>
    </row>
    <row r="132" spans="1:8" ht="15.75" customHeight="1">
      <c r="A132" s="2"/>
      <c r="B132" s="2"/>
      <c r="C132" s="4" t="s">
        <v>1559</v>
      </c>
      <c r="D132" s="4" t="s">
        <v>2094</v>
      </c>
      <c r="E132" s="4" t="s">
        <v>1626</v>
      </c>
      <c r="F132" s="4" t="s">
        <v>2099</v>
      </c>
      <c r="G132" s="4" t="s">
        <v>2030</v>
      </c>
      <c r="H132" s="5">
        <v>16.38</v>
      </c>
    </row>
    <row r="133" spans="1:8" ht="15.75" customHeight="1">
      <c r="A133" s="2"/>
      <c r="B133" s="271" t="s">
        <v>141</v>
      </c>
      <c r="C133" s="271"/>
      <c r="D133" s="271"/>
      <c r="E133" s="271"/>
      <c r="F133" s="271"/>
      <c r="G133" s="271"/>
      <c r="H133" s="271"/>
    </row>
    <row r="134" spans="1:8" ht="15.75" customHeight="1">
      <c r="A134" s="2"/>
      <c r="B134" s="2"/>
      <c r="C134" s="4" t="s">
        <v>1559</v>
      </c>
      <c r="D134" s="4" t="s">
        <v>2094</v>
      </c>
      <c r="E134" s="4" t="s">
        <v>1626</v>
      </c>
      <c r="F134" s="4" t="s">
        <v>2101</v>
      </c>
      <c r="G134" s="4" t="s">
        <v>2035</v>
      </c>
      <c r="H134" s="5">
        <v>16.38</v>
      </c>
    </row>
    <row r="135" spans="1:8" ht="15.75" customHeight="1">
      <c r="A135" s="2"/>
      <c r="B135" s="271" t="s">
        <v>142</v>
      </c>
      <c r="C135" s="271"/>
      <c r="D135" s="271"/>
      <c r="E135" s="271"/>
      <c r="F135" s="271"/>
      <c r="G135" s="271"/>
      <c r="H135" s="271"/>
    </row>
    <row r="136" spans="1:8" ht="15.75" customHeight="1">
      <c r="A136" s="2"/>
      <c r="B136" s="2"/>
      <c r="C136" s="4" t="s">
        <v>1559</v>
      </c>
      <c r="D136" s="4" t="s">
        <v>2094</v>
      </c>
      <c r="E136" s="4" t="s">
        <v>1626</v>
      </c>
      <c r="F136" s="4" t="s">
        <v>2103</v>
      </c>
      <c r="G136" s="4" t="s">
        <v>2067</v>
      </c>
      <c r="H136" s="5">
        <v>16.38</v>
      </c>
    </row>
    <row r="137" spans="1:8" ht="15.75" customHeight="1">
      <c r="A137" s="2"/>
      <c r="B137" s="271" t="s">
        <v>143</v>
      </c>
      <c r="C137" s="271"/>
      <c r="D137" s="271"/>
      <c r="E137" s="271"/>
      <c r="F137" s="271"/>
      <c r="G137" s="271"/>
      <c r="H137" s="271"/>
    </row>
    <row r="138" spans="1:8" ht="15.75" customHeight="1">
      <c r="A138" s="2"/>
      <c r="B138" s="2"/>
      <c r="C138" s="4" t="s">
        <v>1559</v>
      </c>
      <c r="D138" s="4" t="s">
        <v>2094</v>
      </c>
      <c r="E138" s="4" t="s">
        <v>1626</v>
      </c>
      <c r="F138" s="4" t="s">
        <v>2105</v>
      </c>
      <c r="G138" s="4" t="s">
        <v>2023</v>
      </c>
      <c r="H138" s="5">
        <v>16.38</v>
      </c>
    </row>
    <row r="139" spans="1:8" ht="15.75" customHeight="1">
      <c r="A139" s="2"/>
      <c r="B139" s="271" t="s">
        <v>144</v>
      </c>
      <c r="C139" s="271"/>
      <c r="D139" s="271"/>
      <c r="E139" s="271"/>
      <c r="F139" s="271"/>
      <c r="G139" s="271"/>
      <c r="H139" s="271"/>
    </row>
    <row r="140" spans="1:8" ht="15.75" customHeight="1">
      <c r="A140" s="2"/>
      <c r="B140" s="2"/>
      <c r="C140" s="4" t="s">
        <v>1559</v>
      </c>
      <c r="D140" s="4" t="s">
        <v>2094</v>
      </c>
      <c r="E140" s="4" t="s">
        <v>1626</v>
      </c>
      <c r="F140" s="4" t="s">
        <v>2107</v>
      </c>
      <c r="G140" s="4" t="s">
        <v>2013</v>
      </c>
      <c r="H140" s="5">
        <v>16.38</v>
      </c>
    </row>
    <row r="141" spans="1:8" ht="15.75" customHeight="1">
      <c r="A141" s="2"/>
      <c r="B141" s="271" t="s">
        <v>145</v>
      </c>
      <c r="C141" s="271"/>
      <c r="D141" s="271"/>
      <c r="E141" s="271"/>
      <c r="F141" s="271"/>
      <c r="G141" s="271"/>
      <c r="H141" s="271"/>
    </row>
    <row r="142" spans="1:8" ht="15.75" customHeight="1">
      <c r="A142" s="2"/>
      <c r="B142" s="2"/>
      <c r="C142" s="4" t="s">
        <v>1559</v>
      </c>
      <c r="D142" s="4" t="s">
        <v>2094</v>
      </c>
      <c r="E142" s="4" t="s">
        <v>1626</v>
      </c>
      <c r="F142" s="4" t="s">
        <v>2109</v>
      </c>
      <c r="G142" s="4" t="s">
        <v>2044</v>
      </c>
      <c r="H142" s="5">
        <v>16.38</v>
      </c>
    </row>
    <row r="143" spans="1:8" ht="15.75" customHeight="1">
      <c r="A143" s="2"/>
      <c r="B143" s="271" t="s">
        <v>146</v>
      </c>
      <c r="C143" s="271"/>
      <c r="D143" s="271"/>
      <c r="E143" s="271"/>
      <c r="F143" s="271"/>
      <c r="G143" s="271"/>
      <c r="H143" s="271"/>
    </row>
    <row r="144" spans="1:8" ht="15.75" customHeight="1">
      <c r="A144" s="2"/>
      <c r="B144" s="2"/>
      <c r="C144" s="4" t="s">
        <v>1559</v>
      </c>
      <c r="D144" s="4" t="s">
        <v>2094</v>
      </c>
      <c r="E144" s="4" t="s">
        <v>1626</v>
      </c>
      <c r="F144" s="4" t="s">
        <v>2111</v>
      </c>
      <c r="G144" s="4" t="s">
        <v>2047</v>
      </c>
      <c r="H144" s="5">
        <v>16.38</v>
      </c>
    </row>
    <row r="145" spans="1:8" ht="15.75" customHeight="1">
      <c r="A145" s="2"/>
      <c r="B145" s="271" t="s">
        <v>147</v>
      </c>
      <c r="C145" s="271"/>
      <c r="D145" s="271"/>
      <c r="E145" s="271"/>
      <c r="F145" s="271"/>
      <c r="G145" s="271"/>
      <c r="H145" s="271"/>
    </row>
    <row r="146" spans="1:8" ht="15.75" customHeight="1">
      <c r="A146" s="2"/>
      <c r="B146" s="2"/>
      <c r="C146" s="4" t="s">
        <v>1559</v>
      </c>
      <c r="D146" s="4" t="s">
        <v>2094</v>
      </c>
      <c r="E146" s="4" t="s">
        <v>1626</v>
      </c>
      <c r="F146" s="4" t="s">
        <v>2113</v>
      </c>
      <c r="G146" s="4" t="s">
        <v>2018</v>
      </c>
      <c r="H146" s="5">
        <v>27.53</v>
      </c>
    </row>
    <row r="147" spans="1:8" ht="15.75" customHeight="1">
      <c r="A147" s="2"/>
      <c r="B147" s="271" t="s">
        <v>148</v>
      </c>
      <c r="C147" s="271"/>
      <c r="D147" s="271"/>
      <c r="E147" s="271"/>
      <c r="F147" s="271"/>
      <c r="G147" s="271"/>
      <c r="H147" s="271"/>
    </row>
    <row r="148" spans="1:8" ht="15.75" customHeight="1">
      <c r="A148" s="2"/>
      <c r="B148" s="2"/>
      <c r="C148" s="4" t="s">
        <v>1559</v>
      </c>
      <c r="D148" s="4" t="s">
        <v>2094</v>
      </c>
      <c r="E148" s="4" t="s">
        <v>1626</v>
      </c>
      <c r="F148" s="4" t="s">
        <v>2115</v>
      </c>
      <c r="G148" s="4" t="s">
        <v>2050</v>
      </c>
      <c r="H148" s="5">
        <v>23.07</v>
      </c>
    </row>
    <row r="149" spans="1:8" ht="15.75" customHeight="1">
      <c r="A149" s="2"/>
      <c r="B149" s="271" t="s">
        <v>149</v>
      </c>
      <c r="C149" s="271"/>
      <c r="D149" s="271"/>
      <c r="E149" s="271"/>
      <c r="F149" s="271"/>
      <c r="G149" s="271"/>
      <c r="H149" s="271"/>
    </row>
    <row r="150" spans="1:8" ht="15.75" customHeight="1">
      <c r="A150" s="2"/>
      <c r="B150" s="2"/>
      <c r="C150" s="4" t="s">
        <v>1559</v>
      </c>
      <c r="D150" s="4" t="s">
        <v>2094</v>
      </c>
      <c r="E150" s="4" t="s">
        <v>1626</v>
      </c>
      <c r="F150" s="4" t="s">
        <v>2117</v>
      </c>
      <c r="G150" s="4" t="s">
        <v>2053</v>
      </c>
      <c r="H150" s="5">
        <v>18.61</v>
      </c>
    </row>
    <row r="151" spans="1:8" ht="15.75" customHeight="1">
      <c r="A151" s="2"/>
      <c r="B151" s="271" t="s">
        <v>150</v>
      </c>
      <c r="C151" s="271"/>
      <c r="D151" s="271"/>
      <c r="E151" s="271"/>
      <c r="F151" s="271"/>
      <c r="G151" s="271"/>
      <c r="H151" s="271"/>
    </row>
    <row r="152" spans="1:8" ht="15.75" customHeight="1">
      <c r="A152" s="2"/>
      <c r="B152" s="2"/>
      <c r="C152" s="4" t="s">
        <v>1559</v>
      </c>
      <c r="D152" s="4" t="s">
        <v>2094</v>
      </c>
      <c r="E152" s="4" t="s">
        <v>1626</v>
      </c>
      <c r="F152" s="4" t="s">
        <v>2095</v>
      </c>
      <c r="G152" s="4" t="s">
        <v>2027</v>
      </c>
      <c r="H152" s="5">
        <v>15.83</v>
      </c>
    </row>
    <row r="153" spans="1:8" ht="15.75" customHeight="1">
      <c r="A153" s="2"/>
      <c r="B153" s="271" t="s">
        <v>151</v>
      </c>
      <c r="C153" s="271"/>
      <c r="D153" s="271"/>
      <c r="E153" s="271"/>
      <c r="F153" s="271"/>
      <c r="G153" s="271"/>
      <c r="H153" s="271"/>
    </row>
    <row r="154" spans="1:8" ht="15.75" customHeight="1">
      <c r="A154" s="2"/>
      <c r="B154" s="2"/>
      <c r="C154" s="4" t="s">
        <v>1559</v>
      </c>
      <c r="D154" s="4" t="s">
        <v>2094</v>
      </c>
      <c r="E154" s="4" t="s">
        <v>1626</v>
      </c>
      <c r="F154" s="4" t="s">
        <v>2097</v>
      </c>
      <c r="G154" s="4" t="s">
        <v>2027</v>
      </c>
      <c r="H154" s="5">
        <v>15.87</v>
      </c>
    </row>
    <row r="155" spans="1:8" ht="15.75" customHeight="1">
      <c r="A155" s="2"/>
      <c r="B155" s="271" t="s">
        <v>152</v>
      </c>
      <c r="C155" s="271"/>
      <c r="D155" s="271"/>
      <c r="E155" s="271"/>
      <c r="F155" s="271"/>
      <c r="G155" s="271"/>
      <c r="H155" s="271"/>
    </row>
    <row r="156" spans="1:8" ht="15.75" customHeight="1">
      <c r="A156" s="2"/>
      <c r="B156" s="2"/>
      <c r="C156" s="4" t="s">
        <v>1559</v>
      </c>
      <c r="D156" s="4" t="s">
        <v>2094</v>
      </c>
      <c r="E156" s="4" t="s">
        <v>1626</v>
      </c>
      <c r="F156" s="4" t="s">
        <v>2099</v>
      </c>
      <c r="G156" s="4" t="s">
        <v>2030</v>
      </c>
      <c r="H156" s="5">
        <v>16.38</v>
      </c>
    </row>
    <row r="157" spans="1:8" ht="15.75" customHeight="1">
      <c r="A157" s="2"/>
      <c r="B157" s="271" t="s">
        <v>153</v>
      </c>
      <c r="C157" s="271"/>
      <c r="D157" s="271"/>
      <c r="E157" s="271"/>
      <c r="F157" s="271"/>
      <c r="G157" s="271"/>
      <c r="H157" s="271"/>
    </row>
    <row r="158" spans="1:8" ht="15.75" customHeight="1">
      <c r="A158" s="2"/>
      <c r="B158" s="2"/>
      <c r="C158" s="4" t="s">
        <v>1559</v>
      </c>
      <c r="D158" s="4" t="s">
        <v>2094</v>
      </c>
      <c r="E158" s="4" t="s">
        <v>1626</v>
      </c>
      <c r="F158" s="4" t="s">
        <v>2101</v>
      </c>
      <c r="G158" s="4" t="s">
        <v>2035</v>
      </c>
      <c r="H158" s="5">
        <v>16.38</v>
      </c>
    </row>
    <row r="159" spans="1:8" ht="15.75" customHeight="1">
      <c r="A159" s="2"/>
      <c r="B159" s="271" t="s">
        <v>154</v>
      </c>
      <c r="C159" s="271"/>
      <c r="D159" s="271"/>
      <c r="E159" s="271"/>
      <c r="F159" s="271"/>
      <c r="G159" s="271"/>
      <c r="H159" s="271"/>
    </row>
    <row r="160" spans="1:8" ht="15.75" customHeight="1">
      <c r="A160" s="2"/>
      <c r="B160" s="2"/>
      <c r="C160" s="4" t="s">
        <v>1559</v>
      </c>
      <c r="D160" s="4" t="s">
        <v>2094</v>
      </c>
      <c r="E160" s="4" t="s">
        <v>1626</v>
      </c>
      <c r="F160" s="4" t="s">
        <v>2103</v>
      </c>
      <c r="G160" s="4" t="s">
        <v>2067</v>
      </c>
      <c r="H160" s="5">
        <v>34.22</v>
      </c>
    </row>
    <row r="161" spans="1:8" ht="15.75" customHeight="1">
      <c r="A161" s="2"/>
      <c r="B161" s="271" t="s">
        <v>155</v>
      </c>
      <c r="C161" s="271"/>
      <c r="D161" s="271"/>
      <c r="E161" s="271"/>
      <c r="F161" s="271"/>
      <c r="G161" s="271"/>
      <c r="H161" s="271"/>
    </row>
    <row r="162" spans="1:8" ht="15.75" customHeight="1">
      <c r="A162" s="2"/>
      <c r="B162" s="2"/>
      <c r="C162" s="4" t="s">
        <v>1559</v>
      </c>
      <c r="D162" s="4" t="s">
        <v>2094</v>
      </c>
      <c r="E162" s="4" t="s">
        <v>1626</v>
      </c>
      <c r="F162" s="4" t="s">
        <v>2105</v>
      </c>
      <c r="G162" s="4" t="s">
        <v>2023</v>
      </c>
      <c r="H162" s="5">
        <v>37.17</v>
      </c>
    </row>
    <row r="163" spans="1:8" ht="15.75" customHeight="1">
      <c r="A163" s="2"/>
      <c r="B163" s="271" t="s">
        <v>156</v>
      </c>
      <c r="C163" s="271"/>
      <c r="D163" s="271"/>
      <c r="E163" s="271"/>
      <c r="F163" s="271"/>
      <c r="G163" s="271"/>
      <c r="H163" s="271"/>
    </row>
    <row r="164" spans="1:8" ht="15.75" customHeight="1">
      <c r="A164" s="2"/>
      <c r="B164" s="2"/>
      <c r="C164" s="4" t="s">
        <v>1559</v>
      </c>
      <c r="D164" s="4" t="s">
        <v>2094</v>
      </c>
      <c r="E164" s="4" t="s">
        <v>1626</v>
      </c>
      <c r="F164" s="4" t="s">
        <v>2107</v>
      </c>
      <c r="G164" s="4" t="s">
        <v>2013</v>
      </c>
      <c r="H164" s="5">
        <v>46.02</v>
      </c>
    </row>
    <row r="165" spans="1:8" ht="15.75" customHeight="1">
      <c r="A165" s="2"/>
      <c r="B165" s="271" t="s">
        <v>157</v>
      </c>
      <c r="C165" s="271"/>
      <c r="D165" s="271"/>
      <c r="E165" s="271"/>
      <c r="F165" s="271"/>
      <c r="G165" s="271"/>
      <c r="H165" s="271"/>
    </row>
    <row r="166" spans="1:8" ht="15.75" customHeight="1">
      <c r="A166" s="2"/>
      <c r="B166" s="2"/>
      <c r="C166" s="4" t="s">
        <v>1559</v>
      </c>
      <c r="D166" s="4" t="s">
        <v>2094</v>
      </c>
      <c r="E166" s="4" t="s">
        <v>1626</v>
      </c>
      <c r="F166" s="4" t="s">
        <v>2109</v>
      </c>
      <c r="G166" s="4" t="s">
        <v>2044</v>
      </c>
      <c r="H166" s="5">
        <v>40.12</v>
      </c>
    </row>
    <row r="167" spans="1:8" ht="15.75" customHeight="1">
      <c r="A167" s="2"/>
      <c r="B167" s="271" t="s">
        <v>158</v>
      </c>
      <c r="C167" s="271"/>
      <c r="D167" s="271"/>
      <c r="E167" s="271"/>
      <c r="F167" s="271"/>
      <c r="G167" s="271"/>
      <c r="H167" s="271"/>
    </row>
    <row r="168" spans="1:8" ht="15.75" customHeight="1">
      <c r="A168" s="2"/>
      <c r="B168" s="2"/>
      <c r="C168" s="4" t="s">
        <v>1559</v>
      </c>
      <c r="D168" s="4" t="s">
        <v>2094</v>
      </c>
      <c r="E168" s="4" t="s">
        <v>1626</v>
      </c>
      <c r="F168" s="4" t="s">
        <v>2111</v>
      </c>
      <c r="G168" s="4" t="s">
        <v>2047</v>
      </c>
      <c r="H168" s="5">
        <v>60.77</v>
      </c>
    </row>
    <row r="169" spans="1:8" ht="15.75" customHeight="1">
      <c r="A169" s="2"/>
      <c r="B169" s="271" t="s">
        <v>159</v>
      </c>
      <c r="C169" s="271"/>
      <c r="D169" s="271"/>
      <c r="E169" s="271"/>
      <c r="F169" s="271"/>
      <c r="G169" s="271"/>
      <c r="H169" s="271"/>
    </row>
    <row r="170" spans="1:8" ht="15.75" customHeight="1">
      <c r="A170" s="2"/>
      <c r="B170" s="2"/>
      <c r="C170" s="4" t="s">
        <v>1559</v>
      </c>
      <c r="D170" s="4" t="s">
        <v>2094</v>
      </c>
      <c r="E170" s="4" t="s">
        <v>1626</v>
      </c>
      <c r="F170" s="4" t="s">
        <v>2113</v>
      </c>
      <c r="G170" s="4" t="s">
        <v>2018</v>
      </c>
      <c r="H170" s="5">
        <v>115.55</v>
      </c>
    </row>
    <row r="171" spans="1:8" ht="15.75" customHeight="1">
      <c r="A171" s="2"/>
      <c r="B171" s="271" t="s">
        <v>160</v>
      </c>
      <c r="C171" s="271"/>
      <c r="D171" s="271"/>
      <c r="E171" s="271"/>
      <c r="F171" s="271"/>
      <c r="G171" s="271"/>
      <c r="H171" s="271"/>
    </row>
    <row r="172" spans="1:8" ht="15.75" customHeight="1">
      <c r="A172" s="2"/>
      <c r="B172" s="2"/>
      <c r="C172" s="4" t="s">
        <v>1559</v>
      </c>
      <c r="D172" s="4" t="s">
        <v>2094</v>
      </c>
      <c r="E172" s="4" t="s">
        <v>1626</v>
      </c>
      <c r="F172" s="4" t="s">
        <v>2115</v>
      </c>
      <c r="G172" s="4" t="s">
        <v>2050</v>
      </c>
      <c r="H172" s="5">
        <v>103.19</v>
      </c>
    </row>
    <row r="173" spans="1:8" ht="15.75" customHeight="1">
      <c r="A173" s="2"/>
      <c r="B173" s="271" t="s">
        <v>161</v>
      </c>
      <c r="C173" s="271"/>
      <c r="D173" s="271"/>
      <c r="E173" s="271"/>
      <c r="F173" s="271"/>
      <c r="G173" s="271"/>
      <c r="H173" s="271"/>
    </row>
    <row r="174" spans="1:8" ht="15.75" customHeight="1">
      <c r="A174" s="2"/>
      <c r="B174" s="2"/>
      <c r="C174" s="4" t="s">
        <v>1559</v>
      </c>
      <c r="D174" s="4" t="s">
        <v>2094</v>
      </c>
      <c r="E174" s="4" t="s">
        <v>1626</v>
      </c>
      <c r="F174" s="4" t="s">
        <v>2117</v>
      </c>
      <c r="G174" s="4" t="s">
        <v>2053</v>
      </c>
      <c r="H174" s="5">
        <v>109.37</v>
      </c>
    </row>
    <row r="175" spans="1:8" ht="15.75" customHeight="1">
      <c r="A175" s="2"/>
      <c r="B175" s="271" t="s">
        <v>162</v>
      </c>
      <c r="C175" s="271"/>
      <c r="D175" s="271"/>
      <c r="E175" s="271"/>
      <c r="F175" s="271"/>
      <c r="G175" s="271"/>
      <c r="H175" s="271"/>
    </row>
    <row r="176" spans="1:8" ht="15.75" customHeight="1">
      <c r="A176" s="2"/>
      <c r="B176" s="2"/>
      <c r="C176" s="4" t="s">
        <v>1559</v>
      </c>
      <c r="D176" s="4" t="s">
        <v>2094</v>
      </c>
      <c r="E176" s="4" t="s">
        <v>1626</v>
      </c>
      <c r="F176" s="4" t="s">
        <v>2095</v>
      </c>
      <c r="G176" s="4" t="s">
        <v>2027</v>
      </c>
      <c r="H176" s="5">
        <v>25.11</v>
      </c>
    </row>
    <row r="177" spans="1:8" ht="15.75" customHeight="1">
      <c r="A177" s="2"/>
      <c r="B177" s="271" t="s">
        <v>163</v>
      </c>
      <c r="C177" s="271"/>
      <c r="D177" s="271"/>
      <c r="E177" s="271"/>
      <c r="F177" s="271"/>
      <c r="G177" s="271"/>
      <c r="H177" s="271"/>
    </row>
    <row r="178" spans="1:8" ht="15.75" customHeight="1">
      <c r="A178" s="2"/>
      <c r="B178" s="2"/>
      <c r="C178" s="4" t="s">
        <v>1559</v>
      </c>
      <c r="D178" s="4" t="s">
        <v>2094</v>
      </c>
      <c r="E178" s="4" t="s">
        <v>1626</v>
      </c>
      <c r="F178" s="4" t="s">
        <v>2097</v>
      </c>
      <c r="G178" s="4" t="s">
        <v>2027</v>
      </c>
      <c r="H178" s="5">
        <v>25.18</v>
      </c>
    </row>
    <row r="179" spans="1:8" ht="15.75" customHeight="1">
      <c r="A179" s="2"/>
      <c r="B179" s="271" t="s">
        <v>164</v>
      </c>
      <c r="C179" s="271"/>
      <c r="D179" s="271"/>
      <c r="E179" s="271"/>
      <c r="F179" s="271"/>
      <c r="G179" s="271"/>
      <c r="H179" s="271"/>
    </row>
    <row r="180" spans="1:8" ht="15.75" customHeight="1">
      <c r="A180" s="2"/>
      <c r="B180" s="2"/>
      <c r="C180" s="4" t="s">
        <v>1559</v>
      </c>
      <c r="D180" s="4" t="s">
        <v>2094</v>
      </c>
      <c r="E180" s="4" t="s">
        <v>1626</v>
      </c>
      <c r="F180" s="4" t="s">
        <v>2099</v>
      </c>
      <c r="G180" s="4" t="s">
        <v>2030</v>
      </c>
      <c r="H180" s="5">
        <v>25.99</v>
      </c>
    </row>
    <row r="181" spans="1:8" ht="15.75" customHeight="1">
      <c r="A181" s="2"/>
      <c r="B181" s="271" t="s">
        <v>165</v>
      </c>
      <c r="C181" s="271"/>
      <c r="D181" s="271"/>
      <c r="E181" s="271"/>
      <c r="F181" s="271"/>
      <c r="G181" s="271"/>
      <c r="H181" s="271"/>
    </row>
    <row r="182" spans="1:8" ht="15.75" customHeight="1">
      <c r="A182" s="2"/>
      <c r="B182" s="2"/>
      <c r="C182" s="4" t="s">
        <v>1559</v>
      </c>
      <c r="D182" s="4" t="s">
        <v>2094</v>
      </c>
      <c r="E182" s="4" t="s">
        <v>1626</v>
      </c>
      <c r="F182" s="4" t="s">
        <v>2101</v>
      </c>
      <c r="G182" s="4" t="s">
        <v>2035</v>
      </c>
      <c r="H182" s="5">
        <v>82.18</v>
      </c>
    </row>
    <row r="183" spans="1:8" ht="15.75" customHeight="1">
      <c r="A183" s="2"/>
      <c r="B183" s="271" t="s">
        <v>166</v>
      </c>
      <c r="C183" s="271"/>
      <c r="D183" s="271"/>
      <c r="E183" s="271"/>
      <c r="F183" s="271"/>
      <c r="G183" s="271"/>
      <c r="H183" s="271"/>
    </row>
    <row r="184" spans="1:8" ht="15.75" customHeight="1">
      <c r="A184" s="2"/>
      <c r="B184" s="2"/>
      <c r="C184" s="4" t="s">
        <v>1559</v>
      </c>
      <c r="D184" s="4" t="s">
        <v>2094</v>
      </c>
      <c r="E184" s="4" t="s">
        <v>1626</v>
      </c>
      <c r="F184" s="4" t="s">
        <v>2103</v>
      </c>
      <c r="G184" s="4" t="s">
        <v>2067</v>
      </c>
      <c r="H184" s="5">
        <v>675.18</v>
      </c>
    </row>
    <row r="185" spans="1:8" ht="15.75" customHeight="1">
      <c r="A185" s="2"/>
      <c r="B185" s="271" t="s">
        <v>167</v>
      </c>
      <c r="C185" s="271"/>
      <c r="D185" s="271"/>
      <c r="E185" s="271"/>
      <c r="F185" s="271"/>
      <c r="G185" s="271"/>
      <c r="H185" s="271"/>
    </row>
    <row r="186" spans="1:8" ht="15.75" customHeight="1">
      <c r="A186" s="2"/>
      <c r="B186" s="2"/>
      <c r="C186" s="4" t="s">
        <v>1559</v>
      </c>
      <c r="D186" s="4" t="s">
        <v>2094</v>
      </c>
      <c r="E186" s="4" t="s">
        <v>1626</v>
      </c>
      <c r="F186" s="4" t="s">
        <v>2105</v>
      </c>
      <c r="G186" s="4" t="s">
        <v>2023</v>
      </c>
      <c r="H186" s="5">
        <v>669</v>
      </c>
    </row>
    <row r="187" spans="1:8" ht="15.75" customHeight="1">
      <c r="A187" s="2"/>
      <c r="B187" s="271" t="s">
        <v>168</v>
      </c>
      <c r="C187" s="271"/>
      <c r="D187" s="271"/>
      <c r="E187" s="271"/>
      <c r="F187" s="271"/>
      <c r="G187" s="271"/>
      <c r="H187" s="271"/>
    </row>
    <row r="188" spans="1:8" ht="15.75" customHeight="1">
      <c r="A188" s="2"/>
      <c r="B188" s="2"/>
      <c r="C188" s="4" t="s">
        <v>1559</v>
      </c>
      <c r="D188" s="4" t="s">
        <v>2094</v>
      </c>
      <c r="E188" s="4" t="s">
        <v>1626</v>
      </c>
      <c r="F188" s="4" t="s">
        <v>2107</v>
      </c>
      <c r="G188" s="4" t="s">
        <v>2013</v>
      </c>
      <c r="H188" s="5">
        <v>944.01</v>
      </c>
    </row>
    <row r="189" spans="1:8" ht="15.75" customHeight="1">
      <c r="A189" s="2"/>
      <c r="B189" s="271" t="s">
        <v>169</v>
      </c>
      <c r="C189" s="271"/>
      <c r="D189" s="271"/>
      <c r="E189" s="271"/>
      <c r="F189" s="271"/>
      <c r="G189" s="271"/>
      <c r="H189" s="271"/>
    </row>
    <row r="190" spans="1:8" ht="15.75" customHeight="1">
      <c r="A190" s="2"/>
      <c r="B190" s="2"/>
      <c r="C190" s="4" t="s">
        <v>1559</v>
      </c>
      <c r="D190" s="4" t="s">
        <v>2094</v>
      </c>
      <c r="E190" s="4" t="s">
        <v>1626</v>
      </c>
      <c r="F190" s="4" t="s">
        <v>2109</v>
      </c>
      <c r="G190" s="4" t="s">
        <v>2044</v>
      </c>
      <c r="H190" s="5">
        <v>906.93</v>
      </c>
    </row>
    <row r="191" spans="1:8" ht="15.75" customHeight="1">
      <c r="A191" s="2"/>
      <c r="B191" s="271" t="s">
        <v>170</v>
      </c>
      <c r="C191" s="271"/>
      <c r="D191" s="271"/>
      <c r="E191" s="271"/>
      <c r="F191" s="271"/>
      <c r="G191" s="271"/>
      <c r="H191" s="271"/>
    </row>
    <row r="192" spans="1:8" ht="15.75" customHeight="1">
      <c r="A192" s="2"/>
      <c r="B192" s="2"/>
      <c r="C192" s="4" t="s">
        <v>1559</v>
      </c>
      <c r="D192" s="4" t="s">
        <v>2094</v>
      </c>
      <c r="E192" s="4" t="s">
        <v>1626</v>
      </c>
      <c r="F192" s="4" t="s">
        <v>2111</v>
      </c>
      <c r="G192" s="4" t="s">
        <v>2047</v>
      </c>
      <c r="H192" s="5">
        <v>1039.8</v>
      </c>
    </row>
    <row r="193" spans="1:8" ht="15.75" customHeight="1">
      <c r="A193" s="2"/>
      <c r="B193" s="271" t="s">
        <v>171</v>
      </c>
      <c r="C193" s="271"/>
      <c r="D193" s="271"/>
      <c r="E193" s="271"/>
      <c r="F193" s="271"/>
      <c r="G193" s="271"/>
      <c r="H193" s="271"/>
    </row>
    <row r="194" spans="1:8" ht="15.75" customHeight="1">
      <c r="A194" s="2"/>
      <c r="B194" s="2"/>
      <c r="C194" s="4" t="s">
        <v>1559</v>
      </c>
      <c r="D194" s="4" t="s">
        <v>2094</v>
      </c>
      <c r="E194" s="4" t="s">
        <v>1626</v>
      </c>
      <c r="F194" s="4" t="s">
        <v>2113</v>
      </c>
      <c r="G194" s="4" t="s">
        <v>2018</v>
      </c>
      <c r="H194" s="5">
        <v>1002.72</v>
      </c>
    </row>
    <row r="195" spans="1:8" ht="15.75" customHeight="1">
      <c r="A195" s="2"/>
      <c r="B195" s="271" t="s">
        <v>172</v>
      </c>
      <c r="C195" s="271"/>
      <c r="D195" s="271"/>
      <c r="E195" s="271"/>
      <c r="F195" s="271"/>
      <c r="G195" s="271"/>
      <c r="H195" s="271"/>
    </row>
    <row r="196" spans="1:8" ht="15.75" customHeight="1">
      <c r="A196" s="2"/>
      <c r="B196" s="2"/>
      <c r="C196" s="4" t="s">
        <v>1559</v>
      </c>
      <c r="D196" s="4" t="s">
        <v>2094</v>
      </c>
      <c r="E196" s="4" t="s">
        <v>1626</v>
      </c>
      <c r="F196" s="4" t="s">
        <v>2115</v>
      </c>
      <c r="G196" s="4" t="s">
        <v>2050</v>
      </c>
      <c r="H196" s="5">
        <v>434.16</v>
      </c>
    </row>
    <row r="197" spans="1:8" ht="15.75" customHeight="1">
      <c r="A197" s="2"/>
      <c r="B197" s="271" t="s">
        <v>173</v>
      </c>
      <c r="C197" s="271"/>
      <c r="D197" s="271"/>
      <c r="E197" s="271"/>
      <c r="F197" s="271"/>
      <c r="G197" s="271"/>
      <c r="H197" s="271"/>
    </row>
    <row r="198" spans="1:8" ht="15.75" customHeight="1">
      <c r="A198" s="2"/>
      <c r="B198" s="2"/>
      <c r="C198" s="4" t="s">
        <v>1559</v>
      </c>
      <c r="D198" s="4" t="s">
        <v>2094</v>
      </c>
      <c r="E198" s="4" t="s">
        <v>1626</v>
      </c>
      <c r="F198" s="4" t="s">
        <v>2117</v>
      </c>
      <c r="G198" s="4" t="s">
        <v>2053</v>
      </c>
      <c r="H198" s="5">
        <v>409.44</v>
      </c>
    </row>
    <row r="199" spans="1:8" ht="15.75" customHeight="1">
      <c r="A199" s="2"/>
      <c r="B199" s="271" t="s">
        <v>174</v>
      </c>
      <c r="C199" s="271"/>
      <c r="D199" s="271"/>
      <c r="E199" s="271"/>
      <c r="F199" s="271"/>
      <c r="G199" s="271"/>
      <c r="H199" s="271"/>
    </row>
    <row r="200" spans="1:8" ht="15.75" customHeight="1">
      <c r="A200" s="2"/>
      <c r="B200" s="2"/>
      <c r="C200" s="4" t="s">
        <v>1559</v>
      </c>
      <c r="D200" s="4" t="s">
        <v>2094</v>
      </c>
      <c r="E200" s="4" t="s">
        <v>1626</v>
      </c>
      <c r="F200" s="4" t="s">
        <v>2095</v>
      </c>
      <c r="G200" s="4" t="s">
        <v>2027</v>
      </c>
      <c r="H200" s="5">
        <v>24.75</v>
      </c>
    </row>
    <row r="201" spans="1:8" ht="15.75" customHeight="1">
      <c r="A201" s="2"/>
      <c r="B201" s="271" t="s">
        <v>175</v>
      </c>
      <c r="C201" s="271"/>
      <c r="D201" s="271"/>
      <c r="E201" s="271"/>
      <c r="F201" s="271"/>
      <c r="G201" s="271"/>
      <c r="H201" s="271"/>
    </row>
    <row r="202" spans="1:8" ht="15.75" customHeight="1">
      <c r="A202" s="2"/>
      <c r="B202" s="2"/>
      <c r="C202" s="4" t="s">
        <v>1559</v>
      </c>
      <c r="D202" s="4" t="s">
        <v>2094</v>
      </c>
      <c r="E202" s="4" t="s">
        <v>1626</v>
      </c>
      <c r="F202" s="4" t="s">
        <v>2097</v>
      </c>
      <c r="G202" s="4" t="s">
        <v>2027</v>
      </c>
      <c r="H202" s="5">
        <v>41.81</v>
      </c>
    </row>
    <row r="203" spans="1:8" ht="15.75" customHeight="1">
      <c r="A203" s="2"/>
      <c r="B203" s="271" t="s">
        <v>176</v>
      </c>
      <c r="C203" s="271"/>
      <c r="D203" s="271"/>
      <c r="E203" s="271"/>
      <c r="F203" s="271"/>
      <c r="G203" s="271"/>
      <c r="H203" s="271"/>
    </row>
    <row r="204" spans="1:8" ht="15.75" customHeight="1">
      <c r="A204" s="2"/>
      <c r="B204" s="2"/>
      <c r="C204" s="4" t="s">
        <v>1559</v>
      </c>
      <c r="D204" s="4" t="s">
        <v>2094</v>
      </c>
      <c r="E204" s="4" t="s">
        <v>1626</v>
      </c>
      <c r="F204" s="4" t="s">
        <v>2099</v>
      </c>
      <c r="G204" s="4" t="s">
        <v>2030</v>
      </c>
      <c r="H204" s="5">
        <v>29.76</v>
      </c>
    </row>
    <row r="205" spans="1:8" ht="15.75" customHeight="1">
      <c r="A205" s="2"/>
      <c r="B205" s="271" t="s">
        <v>177</v>
      </c>
      <c r="C205" s="271"/>
      <c r="D205" s="271"/>
      <c r="E205" s="271"/>
      <c r="F205" s="271"/>
      <c r="G205" s="271"/>
      <c r="H205" s="271"/>
    </row>
    <row r="206" spans="1:8" ht="15.75" customHeight="1">
      <c r="A206" s="2"/>
      <c r="B206" s="2"/>
      <c r="C206" s="4" t="s">
        <v>1559</v>
      </c>
      <c r="D206" s="4" t="s">
        <v>2094</v>
      </c>
      <c r="E206" s="4" t="s">
        <v>1626</v>
      </c>
      <c r="F206" s="4" t="s">
        <v>2101</v>
      </c>
      <c r="G206" s="4" t="s">
        <v>2035</v>
      </c>
      <c r="H206" s="5">
        <v>66.67</v>
      </c>
    </row>
    <row r="207" spans="1:8" ht="15.75" customHeight="1">
      <c r="A207" s="2"/>
      <c r="B207" s="271" t="s">
        <v>178</v>
      </c>
      <c r="C207" s="271"/>
      <c r="D207" s="271"/>
      <c r="E207" s="271"/>
      <c r="F207" s="271"/>
      <c r="G207" s="271"/>
      <c r="H207" s="271"/>
    </row>
    <row r="208" spans="1:8" ht="15.75" customHeight="1">
      <c r="A208" s="2"/>
      <c r="B208" s="2"/>
      <c r="C208" s="4" t="s">
        <v>1559</v>
      </c>
      <c r="D208" s="4" t="s">
        <v>2094</v>
      </c>
      <c r="E208" s="4" t="s">
        <v>1626</v>
      </c>
      <c r="F208" s="4" t="s">
        <v>2103</v>
      </c>
      <c r="G208" s="4" t="s">
        <v>2067</v>
      </c>
      <c r="H208" s="5">
        <v>69.62</v>
      </c>
    </row>
    <row r="209" spans="1:8" ht="15.75" customHeight="1">
      <c r="A209" s="2"/>
      <c r="B209" s="271" t="s">
        <v>179</v>
      </c>
      <c r="C209" s="271"/>
      <c r="D209" s="271"/>
      <c r="E209" s="271"/>
      <c r="F209" s="271"/>
      <c r="G209" s="271"/>
      <c r="H209" s="271"/>
    </row>
    <row r="210" spans="1:8" ht="15.75" customHeight="1">
      <c r="A210" s="2"/>
      <c r="B210" s="2"/>
      <c r="C210" s="4" t="s">
        <v>1559</v>
      </c>
      <c r="D210" s="4" t="s">
        <v>2094</v>
      </c>
      <c r="E210" s="4" t="s">
        <v>1626</v>
      </c>
      <c r="F210" s="4" t="s">
        <v>2105</v>
      </c>
      <c r="G210" s="4" t="s">
        <v>2023</v>
      </c>
      <c r="H210" s="5">
        <v>75.52</v>
      </c>
    </row>
    <row r="211" spans="1:8" ht="15.75" customHeight="1">
      <c r="A211" s="2"/>
      <c r="B211" s="271" t="s">
        <v>180</v>
      </c>
      <c r="C211" s="271"/>
      <c r="D211" s="271"/>
      <c r="E211" s="271"/>
      <c r="F211" s="271"/>
      <c r="G211" s="271"/>
      <c r="H211" s="271"/>
    </row>
    <row r="212" spans="1:8" ht="15.75" customHeight="1">
      <c r="A212" s="2"/>
      <c r="B212" s="2"/>
      <c r="C212" s="4" t="s">
        <v>1559</v>
      </c>
      <c r="D212" s="4" t="s">
        <v>2094</v>
      </c>
      <c r="E212" s="4" t="s">
        <v>1626</v>
      </c>
      <c r="F212" s="4" t="s">
        <v>2107</v>
      </c>
      <c r="G212" s="4" t="s">
        <v>2013</v>
      </c>
      <c r="H212" s="5">
        <v>220.61</v>
      </c>
    </row>
    <row r="213" spans="1:8" ht="15.75" customHeight="1">
      <c r="A213" s="2"/>
      <c r="B213" s="271" t="s">
        <v>181</v>
      </c>
      <c r="C213" s="271"/>
      <c r="D213" s="271"/>
      <c r="E213" s="271"/>
      <c r="F213" s="271"/>
      <c r="G213" s="271"/>
      <c r="H213" s="271"/>
    </row>
    <row r="214" spans="1:8" ht="15.75" customHeight="1">
      <c r="A214" s="2"/>
      <c r="B214" s="2"/>
      <c r="C214" s="4" t="s">
        <v>1559</v>
      </c>
      <c r="D214" s="4" t="s">
        <v>2094</v>
      </c>
      <c r="E214" s="4" t="s">
        <v>1626</v>
      </c>
      <c r="F214" s="4" t="s">
        <v>2109</v>
      </c>
      <c r="G214" s="4" t="s">
        <v>2044</v>
      </c>
      <c r="H214" s="5">
        <v>257.69</v>
      </c>
    </row>
    <row r="215" spans="1:8" ht="15.75" customHeight="1">
      <c r="A215" s="2"/>
      <c r="B215" s="271" t="s">
        <v>182</v>
      </c>
      <c r="C215" s="271"/>
      <c r="D215" s="271"/>
      <c r="E215" s="271"/>
      <c r="F215" s="271"/>
      <c r="G215" s="271"/>
      <c r="H215" s="271"/>
    </row>
    <row r="216" spans="1:8" ht="15.75" customHeight="1">
      <c r="A216" s="2"/>
      <c r="B216" s="2"/>
      <c r="C216" s="4" t="s">
        <v>1559</v>
      </c>
      <c r="D216" s="4" t="s">
        <v>2094</v>
      </c>
      <c r="E216" s="4" t="s">
        <v>1626</v>
      </c>
      <c r="F216" s="4" t="s">
        <v>2111</v>
      </c>
      <c r="G216" s="4" t="s">
        <v>2047</v>
      </c>
      <c r="H216" s="5">
        <v>322.58</v>
      </c>
    </row>
    <row r="217" spans="1:8" ht="15.75" customHeight="1">
      <c r="A217" s="2"/>
      <c r="B217" s="271" t="s">
        <v>183</v>
      </c>
      <c r="C217" s="271"/>
      <c r="D217" s="271"/>
      <c r="E217" s="271"/>
      <c r="F217" s="271"/>
      <c r="G217" s="271"/>
      <c r="H217" s="271"/>
    </row>
    <row r="218" spans="1:8" ht="15.75" customHeight="1">
      <c r="A218" s="2"/>
      <c r="B218" s="2"/>
      <c r="C218" s="4" t="s">
        <v>1559</v>
      </c>
      <c r="D218" s="4" t="s">
        <v>2094</v>
      </c>
      <c r="E218" s="4" t="s">
        <v>1626</v>
      </c>
      <c r="F218" s="4" t="s">
        <v>2113</v>
      </c>
      <c r="G218" s="4" t="s">
        <v>2018</v>
      </c>
      <c r="H218" s="5">
        <v>449.27</v>
      </c>
    </row>
    <row r="219" spans="1:8" ht="15.75" customHeight="1">
      <c r="A219" s="2"/>
      <c r="B219" s="271" t="s">
        <v>184</v>
      </c>
      <c r="C219" s="271"/>
      <c r="D219" s="271"/>
      <c r="E219" s="271"/>
      <c r="F219" s="271"/>
      <c r="G219" s="271"/>
      <c r="H219" s="271"/>
    </row>
    <row r="220" spans="1:8" ht="15.75" customHeight="1">
      <c r="A220" s="2"/>
      <c r="B220" s="2"/>
      <c r="C220" s="4" t="s">
        <v>1559</v>
      </c>
      <c r="D220" s="4" t="s">
        <v>2094</v>
      </c>
      <c r="E220" s="4" t="s">
        <v>1626</v>
      </c>
      <c r="F220" s="4" t="s">
        <v>2115</v>
      </c>
      <c r="G220" s="4" t="s">
        <v>2050</v>
      </c>
      <c r="H220" s="5">
        <v>168.08</v>
      </c>
    </row>
    <row r="221" spans="1:8" ht="15.75" customHeight="1">
      <c r="A221" s="2"/>
      <c r="B221" s="271" t="s">
        <v>185</v>
      </c>
      <c r="C221" s="271"/>
      <c r="D221" s="271"/>
      <c r="E221" s="271"/>
      <c r="F221" s="271"/>
      <c r="G221" s="271"/>
      <c r="H221" s="271"/>
    </row>
    <row r="222" spans="1:8" ht="15.75" customHeight="1">
      <c r="A222" s="2"/>
      <c r="B222" s="2"/>
      <c r="C222" s="4" t="s">
        <v>1559</v>
      </c>
      <c r="D222" s="4" t="s">
        <v>2094</v>
      </c>
      <c r="E222" s="4" t="s">
        <v>1626</v>
      </c>
      <c r="F222" s="4" t="s">
        <v>2117</v>
      </c>
      <c r="G222" s="4" t="s">
        <v>2053</v>
      </c>
      <c r="H222" s="5">
        <v>48.97</v>
      </c>
    </row>
    <row r="223" spans="1:8" ht="15.75" customHeight="1">
      <c r="A223" s="2"/>
      <c r="B223" s="271" t="s">
        <v>186</v>
      </c>
      <c r="C223" s="271"/>
      <c r="D223" s="271"/>
      <c r="E223" s="271"/>
      <c r="F223" s="271"/>
      <c r="G223" s="271"/>
      <c r="H223" s="271"/>
    </row>
    <row r="224" spans="1:8" ht="15.75" customHeight="1">
      <c r="A224" s="2"/>
      <c r="B224" s="2"/>
      <c r="C224" s="4" t="s">
        <v>1559</v>
      </c>
      <c r="D224" s="4" t="s">
        <v>2094</v>
      </c>
      <c r="E224" s="4" t="s">
        <v>1626</v>
      </c>
      <c r="F224" s="4" t="s">
        <v>2095</v>
      </c>
      <c r="G224" s="4" t="s">
        <v>2027</v>
      </c>
      <c r="H224" s="5">
        <v>14.73</v>
      </c>
    </row>
    <row r="225" spans="1:8" ht="15.75" customHeight="1">
      <c r="A225" s="2"/>
      <c r="B225" s="271" t="s">
        <v>187</v>
      </c>
      <c r="C225" s="271"/>
      <c r="D225" s="271"/>
      <c r="E225" s="271"/>
      <c r="F225" s="271"/>
      <c r="G225" s="271"/>
      <c r="H225" s="271"/>
    </row>
    <row r="226" spans="1:8" ht="15.75" customHeight="1">
      <c r="A226" s="2"/>
      <c r="B226" s="2"/>
      <c r="C226" s="4" t="s">
        <v>1559</v>
      </c>
      <c r="D226" s="4" t="s">
        <v>2094</v>
      </c>
      <c r="E226" s="4" t="s">
        <v>1626</v>
      </c>
      <c r="F226" s="4" t="s">
        <v>2097</v>
      </c>
      <c r="G226" s="4" t="s">
        <v>2027</v>
      </c>
      <c r="H226" s="5">
        <v>14.76</v>
      </c>
    </row>
    <row r="227" spans="1:8" ht="15.75" customHeight="1">
      <c r="A227" s="2"/>
      <c r="B227" s="271" t="s">
        <v>188</v>
      </c>
      <c r="C227" s="271"/>
      <c r="D227" s="271"/>
      <c r="E227" s="271"/>
      <c r="F227" s="271"/>
      <c r="G227" s="271"/>
      <c r="H227" s="271"/>
    </row>
    <row r="228" spans="1:8" ht="15.75" customHeight="1">
      <c r="A228" s="2"/>
      <c r="B228" s="2"/>
      <c r="C228" s="4" t="s">
        <v>1559</v>
      </c>
      <c r="D228" s="4" t="s">
        <v>2094</v>
      </c>
      <c r="E228" s="4" t="s">
        <v>1626</v>
      </c>
      <c r="F228" s="4" t="s">
        <v>2099</v>
      </c>
      <c r="G228" s="4" t="s">
        <v>2030</v>
      </c>
      <c r="H228" s="5">
        <v>12.86</v>
      </c>
    </row>
    <row r="229" spans="1:8" ht="15.75" customHeight="1">
      <c r="A229" s="2"/>
      <c r="B229" s="271" t="s">
        <v>189</v>
      </c>
      <c r="C229" s="271"/>
      <c r="D229" s="271"/>
      <c r="E229" s="271"/>
      <c r="F229" s="271"/>
      <c r="G229" s="271"/>
      <c r="H229" s="271"/>
    </row>
    <row r="230" spans="1:8" ht="15.75" customHeight="1">
      <c r="A230" s="2"/>
      <c r="B230" s="2"/>
      <c r="C230" s="4" t="s">
        <v>1559</v>
      </c>
      <c r="D230" s="4" t="s">
        <v>2094</v>
      </c>
      <c r="E230" s="4" t="s">
        <v>1626</v>
      </c>
      <c r="F230" s="4" t="s">
        <v>2101</v>
      </c>
      <c r="G230" s="4" t="s">
        <v>2035</v>
      </c>
      <c r="H230" s="5">
        <v>15.09</v>
      </c>
    </row>
    <row r="231" spans="1:8" ht="15.75" customHeight="1">
      <c r="A231" s="2"/>
      <c r="B231" s="271" t="s">
        <v>190</v>
      </c>
      <c r="C231" s="271"/>
      <c r="D231" s="271"/>
      <c r="E231" s="271"/>
      <c r="F231" s="271"/>
      <c r="G231" s="271"/>
      <c r="H231" s="271"/>
    </row>
    <row r="232" spans="1:8" ht="15.75" customHeight="1">
      <c r="A232" s="2"/>
      <c r="B232" s="2"/>
      <c r="C232" s="4" t="s">
        <v>1559</v>
      </c>
      <c r="D232" s="4" t="s">
        <v>2094</v>
      </c>
      <c r="E232" s="4" t="s">
        <v>1626</v>
      </c>
      <c r="F232" s="4" t="s">
        <v>2103</v>
      </c>
      <c r="G232" s="4" t="s">
        <v>2067</v>
      </c>
      <c r="H232" s="5">
        <v>17.32</v>
      </c>
    </row>
    <row r="233" spans="1:8" ht="15.75" customHeight="1">
      <c r="A233" s="2"/>
      <c r="B233" s="271" t="s">
        <v>191</v>
      </c>
      <c r="C233" s="271"/>
      <c r="D233" s="271"/>
      <c r="E233" s="271"/>
      <c r="F233" s="271"/>
      <c r="G233" s="271"/>
      <c r="H233" s="271"/>
    </row>
    <row r="234" spans="1:8" ht="15.75" customHeight="1">
      <c r="A234" s="2"/>
      <c r="B234" s="2"/>
      <c r="C234" s="4" t="s">
        <v>1559</v>
      </c>
      <c r="D234" s="4" t="s">
        <v>2094</v>
      </c>
      <c r="E234" s="4" t="s">
        <v>1626</v>
      </c>
      <c r="F234" s="4" t="s">
        <v>2105</v>
      </c>
      <c r="G234" s="4" t="s">
        <v>2023</v>
      </c>
      <c r="H234" s="5">
        <v>19.55</v>
      </c>
    </row>
    <row r="235" spans="1:8" ht="15.75" customHeight="1">
      <c r="A235" s="2"/>
      <c r="B235" s="271" t="s">
        <v>192</v>
      </c>
      <c r="C235" s="271"/>
      <c r="D235" s="271"/>
      <c r="E235" s="271"/>
      <c r="F235" s="271"/>
      <c r="G235" s="271"/>
      <c r="H235" s="271"/>
    </row>
    <row r="236" spans="1:8" ht="15.75" customHeight="1">
      <c r="A236" s="2"/>
      <c r="B236" s="2"/>
      <c r="C236" s="4" t="s">
        <v>1559</v>
      </c>
      <c r="D236" s="4" t="s">
        <v>2094</v>
      </c>
      <c r="E236" s="4" t="s">
        <v>1626</v>
      </c>
      <c r="F236" s="4" t="s">
        <v>2107</v>
      </c>
      <c r="G236" s="4" t="s">
        <v>2013</v>
      </c>
      <c r="H236" s="5">
        <v>31.42</v>
      </c>
    </row>
    <row r="237" spans="1:8" ht="15.75" customHeight="1">
      <c r="A237" s="2"/>
      <c r="B237" s="271" t="s">
        <v>193</v>
      </c>
      <c r="C237" s="271"/>
      <c r="D237" s="271"/>
      <c r="E237" s="271"/>
      <c r="F237" s="271"/>
      <c r="G237" s="271"/>
      <c r="H237" s="271"/>
    </row>
    <row r="238" spans="1:8" ht="15.75" customHeight="1">
      <c r="A238" s="2"/>
      <c r="B238" s="2"/>
      <c r="C238" s="4" t="s">
        <v>1559</v>
      </c>
      <c r="D238" s="4" t="s">
        <v>2094</v>
      </c>
      <c r="E238" s="4" t="s">
        <v>1626</v>
      </c>
      <c r="F238" s="4" t="s">
        <v>2109</v>
      </c>
      <c r="G238" s="4" t="s">
        <v>2044</v>
      </c>
      <c r="H238" s="5">
        <v>28.47</v>
      </c>
    </row>
    <row r="239" spans="1:8" ht="15.75" customHeight="1">
      <c r="A239" s="2"/>
      <c r="B239" s="271" t="s">
        <v>194</v>
      </c>
      <c r="C239" s="271"/>
      <c r="D239" s="271"/>
      <c r="E239" s="271"/>
      <c r="F239" s="271"/>
      <c r="G239" s="271"/>
      <c r="H239" s="271"/>
    </row>
    <row r="240" spans="1:8" ht="15.75" customHeight="1">
      <c r="A240" s="2"/>
      <c r="B240" s="2"/>
      <c r="C240" s="4" t="s">
        <v>1559</v>
      </c>
      <c r="D240" s="4" t="s">
        <v>2094</v>
      </c>
      <c r="E240" s="4" t="s">
        <v>1626</v>
      </c>
      <c r="F240" s="4" t="s">
        <v>2111</v>
      </c>
      <c r="G240" s="4" t="s">
        <v>2047</v>
      </c>
      <c r="H240" s="5">
        <v>34.37</v>
      </c>
    </row>
    <row r="241" spans="1:8" ht="15.75" customHeight="1">
      <c r="A241" s="2"/>
      <c r="B241" s="271" t="s">
        <v>195</v>
      </c>
      <c r="C241" s="271"/>
      <c r="D241" s="271"/>
      <c r="E241" s="271"/>
      <c r="F241" s="271"/>
      <c r="G241" s="271"/>
      <c r="H241" s="271"/>
    </row>
    <row r="242" spans="1:8" ht="15.75" customHeight="1">
      <c r="A242" s="2"/>
      <c r="B242" s="2"/>
      <c r="C242" s="4" t="s">
        <v>1559</v>
      </c>
      <c r="D242" s="4" t="s">
        <v>2094</v>
      </c>
      <c r="E242" s="4" t="s">
        <v>1626</v>
      </c>
      <c r="F242" s="4" t="s">
        <v>2113</v>
      </c>
      <c r="G242" s="4" t="s">
        <v>2018</v>
      </c>
      <c r="H242" s="5">
        <v>34.37</v>
      </c>
    </row>
    <row r="243" spans="1:8" ht="15.75" customHeight="1">
      <c r="A243" s="2"/>
      <c r="B243" s="271" t="s">
        <v>196</v>
      </c>
      <c r="C243" s="271"/>
      <c r="D243" s="271"/>
      <c r="E243" s="271"/>
      <c r="F243" s="271"/>
      <c r="G243" s="271"/>
      <c r="H243" s="271"/>
    </row>
    <row r="244" spans="1:8" ht="15.75" customHeight="1">
      <c r="A244" s="2"/>
      <c r="B244" s="2"/>
      <c r="C244" s="4" t="s">
        <v>1559</v>
      </c>
      <c r="D244" s="4" t="s">
        <v>2094</v>
      </c>
      <c r="E244" s="4" t="s">
        <v>1626</v>
      </c>
      <c r="F244" s="4" t="s">
        <v>2115</v>
      </c>
      <c r="G244" s="4" t="s">
        <v>2050</v>
      </c>
      <c r="H244" s="5">
        <v>34.37</v>
      </c>
    </row>
    <row r="245" spans="1:8" ht="15.75" customHeight="1">
      <c r="A245" s="2"/>
      <c r="B245" s="271" t="s">
        <v>197</v>
      </c>
      <c r="C245" s="271"/>
      <c r="D245" s="271"/>
      <c r="E245" s="271"/>
      <c r="F245" s="271"/>
      <c r="G245" s="271"/>
      <c r="H245" s="271"/>
    </row>
    <row r="246" spans="1:8" ht="15.75" customHeight="1">
      <c r="A246" s="2"/>
      <c r="B246" s="2"/>
      <c r="C246" s="4" t="s">
        <v>1559</v>
      </c>
      <c r="D246" s="4" t="s">
        <v>2094</v>
      </c>
      <c r="E246" s="4" t="s">
        <v>1626</v>
      </c>
      <c r="F246" s="4" t="s">
        <v>2117</v>
      </c>
      <c r="G246" s="4" t="s">
        <v>2053</v>
      </c>
      <c r="H246" s="5">
        <v>34.37</v>
      </c>
    </row>
    <row r="247" spans="1:8" ht="15.75" customHeight="1">
      <c r="A247" s="2"/>
      <c r="B247" s="271" t="s">
        <v>198</v>
      </c>
      <c r="C247" s="271"/>
      <c r="D247" s="271"/>
      <c r="E247" s="271"/>
      <c r="F247" s="271"/>
      <c r="G247" s="271"/>
      <c r="H247" s="271"/>
    </row>
    <row r="248" spans="1:8" ht="15.75" customHeight="1">
      <c r="A248" s="2"/>
      <c r="B248" s="2"/>
      <c r="C248" s="4" t="s">
        <v>1559</v>
      </c>
      <c r="D248" s="4" t="s">
        <v>2094</v>
      </c>
      <c r="E248" s="4" t="s">
        <v>1626</v>
      </c>
      <c r="F248" s="4" t="s">
        <v>2095</v>
      </c>
      <c r="G248" s="4" t="s">
        <v>2027</v>
      </c>
      <c r="H248" s="5">
        <v>36.23</v>
      </c>
    </row>
    <row r="249" spans="1:8" ht="15.75" customHeight="1">
      <c r="A249" s="2"/>
      <c r="B249" s="271" t="s">
        <v>199</v>
      </c>
      <c r="C249" s="271"/>
      <c r="D249" s="271"/>
      <c r="E249" s="271"/>
      <c r="F249" s="271"/>
      <c r="G249" s="271"/>
      <c r="H249" s="271"/>
    </row>
    <row r="250" spans="1:8" ht="15.75" customHeight="1">
      <c r="A250" s="2"/>
      <c r="B250" s="2"/>
      <c r="C250" s="4" t="s">
        <v>1559</v>
      </c>
      <c r="D250" s="4" t="s">
        <v>2094</v>
      </c>
      <c r="E250" s="4" t="s">
        <v>1626</v>
      </c>
      <c r="F250" s="4" t="s">
        <v>2097</v>
      </c>
      <c r="G250" s="4" t="s">
        <v>2027</v>
      </c>
      <c r="H250" s="5">
        <v>89.25</v>
      </c>
    </row>
    <row r="251" spans="1:8" ht="15.75" customHeight="1">
      <c r="A251" s="2"/>
      <c r="B251" s="271" t="s">
        <v>200</v>
      </c>
      <c r="C251" s="271"/>
      <c r="D251" s="271"/>
      <c r="E251" s="271"/>
      <c r="F251" s="271"/>
      <c r="G251" s="271"/>
      <c r="H251" s="271"/>
    </row>
    <row r="252" spans="1:8" ht="15.75" customHeight="1">
      <c r="A252" s="2"/>
      <c r="B252" s="2"/>
      <c r="C252" s="4" t="s">
        <v>1559</v>
      </c>
      <c r="D252" s="4" t="s">
        <v>2094</v>
      </c>
      <c r="E252" s="4" t="s">
        <v>1626</v>
      </c>
      <c r="F252" s="4" t="s">
        <v>2099</v>
      </c>
      <c r="G252" s="4" t="s">
        <v>2030</v>
      </c>
      <c r="H252" s="5">
        <v>53.11</v>
      </c>
    </row>
    <row r="253" spans="1:8" ht="15.75" customHeight="1">
      <c r="A253" s="2"/>
      <c r="B253" s="271" t="s">
        <v>201</v>
      </c>
      <c r="C253" s="271"/>
      <c r="D253" s="271"/>
      <c r="E253" s="271"/>
      <c r="F253" s="271"/>
      <c r="G253" s="271"/>
      <c r="H253" s="271"/>
    </row>
    <row r="254" spans="1:8" ht="15.75" customHeight="1">
      <c r="A254" s="2"/>
      <c r="B254" s="2"/>
      <c r="C254" s="4" t="s">
        <v>1559</v>
      </c>
      <c r="D254" s="4" t="s">
        <v>2094</v>
      </c>
      <c r="E254" s="4" t="s">
        <v>1626</v>
      </c>
      <c r="F254" s="4" t="s">
        <v>2101</v>
      </c>
      <c r="G254" s="4" t="s">
        <v>2035</v>
      </c>
      <c r="H254" s="5">
        <v>152.12</v>
      </c>
    </row>
    <row r="255" spans="1:8" ht="15.75" customHeight="1">
      <c r="A255" s="2"/>
      <c r="B255" s="271" t="s">
        <v>202</v>
      </c>
      <c r="C255" s="271"/>
      <c r="D255" s="271"/>
      <c r="E255" s="271"/>
      <c r="F255" s="271"/>
      <c r="G255" s="271"/>
      <c r="H255" s="271"/>
    </row>
    <row r="256" spans="1:8" ht="15.75" customHeight="1">
      <c r="A256" s="2"/>
      <c r="B256" s="2"/>
      <c r="C256" s="4" t="s">
        <v>1559</v>
      </c>
      <c r="D256" s="4" t="s">
        <v>2094</v>
      </c>
      <c r="E256" s="4" t="s">
        <v>1626</v>
      </c>
      <c r="F256" s="4" t="s">
        <v>2103</v>
      </c>
      <c r="G256" s="4" t="s">
        <v>2067</v>
      </c>
      <c r="H256" s="5">
        <v>142.85</v>
      </c>
    </row>
    <row r="257" spans="1:8" ht="15.75" customHeight="1">
      <c r="A257" s="2"/>
      <c r="B257" s="271" t="s">
        <v>203</v>
      </c>
      <c r="C257" s="271"/>
      <c r="D257" s="271"/>
      <c r="E257" s="271"/>
      <c r="F257" s="271"/>
      <c r="G257" s="271"/>
      <c r="H257" s="271"/>
    </row>
    <row r="258" spans="1:8" ht="15.75" customHeight="1">
      <c r="A258" s="2"/>
      <c r="B258" s="2"/>
      <c r="C258" s="4" t="s">
        <v>1559</v>
      </c>
      <c r="D258" s="4" t="s">
        <v>2094</v>
      </c>
      <c r="E258" s="4" t="s">
        <v>1626</v>
      </c>
      <c r="F258" s="4" t="s">
        <v>2105</v>
      </c>
      <c r="G258" s="4" t="s">
        <v>2023</v>
      </c>
      <c r="H258" s="5">
        <v>37.5</v>
      </c>
    </row>
    <row r="259" spans="1:8" ht="15.75" customHeight="1">
      <c r="A259" s="2"/>
      <c r="B259" s="271" t="s">
        <v>204</v>
      </c>
      <c r="C259" s="271"/>
      <c r="D259" s="271"/>
      <c r="E259" s="271"/>
      <c r="F259" s="271"/>
      <c r="G259" s="271"/>
      <c r="H259" s="271"/>
    </row>
    <row r="260" spans="1:8" ht="15.75" customHeight="1">
      <c r="A260" s="2"/>
      <c r="B260" s="2"/>
      <c r="C260" s="4" t="s">
        <v>1559</v>
      </c>
      <c r="D260" s="4" t="s">
        <v>2094</v>
      </c>
      <c r="E260" s="4" t="s">
        <v>1626</v>
      </c>
      <c r="F260" s="4" t="s">
        <v>2107</v>
      </c>
      <c r="G260" s="4" t="s">
        <v>2013</v>
      </c>
      <c r="H260" s="5">
        <v>890.63</v>
      </c>
    </row>
    <row r="261" spans="1:8" ht="15.75" customHeight="1">
      <c r="A261" s="2"/>
      <c r="B261" s="271" t="s">
        <v>205</v>
      </c>
      <c r="C261" s="271"/>
      <c r="D261" s="271"/>
      <c r="E261" s="271"/>
      <c r="F261" s="271"/>
      <c r="G261" s="271"/>
      <c r="H261" s="271"/>
    </row>
    <row r="262" spans="1:8" ht="15.75" customHeight="1">
      <c r="A262" s="2"/>
      <c r="B262" s="2"/>
      <c r="C262" s="4" t="s">
        <v>1559</v>
      </c>
      <c r="D262" s="4" t="s">
        <v>2094</v>
      </c>
      <c r="E262" s="4" t="s">
        <v>1626</v>
      </c>
      <c r="F262" s="4" t="s">
        <v>2109</v>
      </c>
      <c r="G262" s="4" t="s">
        <v>2044</v>
      </c>
      <c r="H262" s="5">
        <v>838.1</v>
      </c>
    </row>
    <row r="263" spans="1:8" ht="15.75" customHeight="1">
      <c r="A263" s="2"/>
      <c r="B263" s="271" t="s">
        <v>206</v>
      </c>
      <c r="C263" s="271"/>
      <c r="D263" s="271"/>
      <c r="E263" s="271"/>
      <c r="F263" s="271"/>
      <c r="G263" s="271"/>
      <c r="H263" s="271"/>
    </row>
    <row r="264" spans="1:8" ht="15.75" customHeight="1">
      <c r="A264" s="2"/>
      <c r="B264" s="2"/>
      <c r="C264" s="4" t="s">
        <v>1559</v>
      </c>
      <c r="D264" s="4" t="s">
        <v>2094</v>
      </c>
      <c r="E264" s="4" t="s">
        <v>1626</v>
      </c>
      <c r="F264" s="4" t="s">
        <v>2111</v>
      </c>
      <c r="G264" s="4" t="s">
        <v>2047</v>
      </c>
      <c r="H264" s="5">
        <v>887.54</v>
      </c>
    </row>
    <row r="265" spans="1:8" ht="15.75" customHeight="1">
      <c r="A265" s="2"/>
      <c r="B265" s="271" t="s">
        <v>207</v>
      </c>
      <c r="C265" s="271"/>
      <c r="D265" s="271"/>
      <c r="E265" s="271"/>
      <c r="F265" s="271"/>
      <c r="G265" s="271"/>
      <c r="H265" s="271"/>
    </row>
    <row r="266" spans="1:8" ht="15.75" customHeight="1">
      <c r="A266" s="2"/>
      <c r="B266" s="2"/>
      <c r="C266" s="4" t="s">
        <v>1559</v>
      </c>
      <c r="D266" s="4" t="s">
        <v>2094</v>
      </c>
      <c r="E266" s="4" t="s">
        <v>1626</v>
      </c>
      <c r="F266" s="4" t="s">
        <v>2113</v>
      </c>
      <c r="G266" s="4" t="s">
        <v>2018</v>
      </c>
      <c r="H266" s="5">
        <v>794.84</v>
      </c>
    </row>
    <row r="267" spans="1:8" ht="15.75" customHeight="1">
      <c r="A267" s="2"/>
      <c r="B267" s="271" t="s">
        <v>208</v>
      </c>
      <c r="C267" s="271"/>
      <c r="D267" s="271"/>
      <c r="E267" s="271"/>
      <c r="F267" s="271"/>
      <c r="G267" s="271"/>
      <c r="H267" s="271"/>
    </row>
    <row r="268" spans="1:8" ht="15.75" customHeight="1">
      <c r="A268" s="2"/>
      <c r="B268" s="2"/>
      <c r="C268" s="4" t="s">
        <v>1559</v>
      </c>
      <c r="D268" s="4" t="s">
        <v>2094</v>
      </c>
      <c r="E268" s="4" t="s">
        <v>1626</v>
      </c>
      <c r="F268" s="4" t="s">
        <v>2115</v>
      </c>
      <c r="G268" s="4" t="s">
        <v>2050</v>
      </c>
      <c r="H268" s="5">
        <v>819.56</v>
      </c>
    </row>
    <row r="269" spans="1:8" ht="15.75" customHeight="1">
      <c r="A269" s="2"/>
      <c r="B269" s="271" t="s">
        <v>209</v>
      </c>
      <c r="C269" s="271"/>
      <c r="D269" s="271"/>
      <c r="E269" s="271"/>
      <c r="F269" s="271"/>
      <c r="G269" s="271"/>
      <c r="H269" s="271"/>
    </row>
    <row r="270" spans="1:8" ht="15.75" customHeight="1">
      <c r="A270" s="2"/>
      <c r="B270" s="2"/>
      <c r="C270" s="4" t="s">
        <v>1559</v>
      </c>
      <c r="D270" s="4" t="s">
        <v>2094</v>
      </c>
      <c r="E270" s="4" t="s">
        <v>1626</v>
      </c>
      <c r="F270" s="4" t="s">
        <v>2117</v>
      </c>
      <c r="G270" s="4" t="s">
        <v>2053</v>
      </c>
      <c r="H270" s="5">
        <v>365.33</v>
      </c>
    </row>
    <row r="271" spans="1:8" ht="15.75" customHeight="1">
      <c r="A271" s="2"/>
      <c r="B271" s="271" t="s">
        <v>210</v>
      </c>
      <c r="C271" s="271"/>
      <c r="D271" s="271"/>
      <c r="E271" s="271"/>
      <c r="F271" s="271"/>
      <c r="G271" s="271"/>
      <c r="H271" s="271"/>
    </row>
    <row r="272" spans="1:8" ht="15.75" customHeight="1">
      <c r="A272" s="2"/>
      <c r="B272" s="2"/>
      <c r="C272" s="4" t="s">
        <v>1559</v>
      </c>
      <c r="D272" s="4" t="s">
        <v>2094</v>
      </c>
      <c r="E272" s="4" t="s">
        <v>1626</v>
      </c>
      <c r="F272" s="4" t="s">
        <v>2095</v>
      </c>
      <c r="G272" s="4" t="s">
        <v>2027</v>
      </c>
      <c r="H272" s="5">
        <v>15.83</v>
      </c>
    </row>
    <row r="273" spans="1:8" ht="15.75" customHeight="1">
      <c r="A273" s="2"/>
      <c r="B273" s="271" t="s">
        <v>211</v>
      </c>
      <c r="C273" s="271"/>
      <c r="D273" s="271"/>
      <c r="E273" s="271"/>
      <c r="F273" s="271"/>
      <c r="G273" s="271"/>
      <c r="H273" s="271"/>
    </row>
    <row r="274" spans="1:8" ht="15.75" customHeight="1">
      <c r="A274" s="2"/>
      <c r="B274" s="2"/>
      <c r="C274" s="4" t="s">
        <v>1559</v>
      </c>
      <c r="D274" s="4" t="s">
        <v>2094</v>
      </c>
      <c r="E274" s="4" t="s">
        <v>1626</v>
      </c>
      <c r="F274" s="4" t="s">
        <v>2097</v>
      </c>
      <c r="G274" s="4" t="s">
        <v>2027</v>
      </c>
      <c r="H274" s="5">
        <v>15.87</v>
      </c>
    </row>
    <row r="275" spans="1:8" ht="15.75" customHeight="1">
      <c r="A275" s="2"/>
      <c r="B275" s="271" t="s">
        <v>212</v>
      </c>
      <c r="C275" s="271"/>
      <c r="D275" s="271"/>
      <c r="E275" s="271"/>
      <c r="F275" s="271"/>
      <c r="G275" s="271"/>
      <c r="H275" s="271"/>
    </row>
    <row r="276" spans="1:8" ht="15.75" customHeight="1">
      <c r="A276" s="2"/>
      <c r="B276" s="2"/>
      <c r="C276" s="4" t="s">
        <v>1559</v>
      </c>
      <c r="D276" s="4" t="s">
        <v>2094</v>
      </c>
      <c r="E276" s="4" t="s">
        <v>1626</v>
      </c>
      <c r="F276" s="4" t="s">
        <v>2099</v>
      </c>
      <c r="G276" s="4" t="s">
        <v>2030</v>
      </c>
      <c r="H276" s="5">
        <v>37.17</v>
      </c>
    </row>
    <row r="277" spans="1:8" ht="15.75" customHeight="1">
      <c r="A277" s="2"/>
      <c r="B277" s="271" t="s">
        <v>213</v>
      </c>
      <c r="C277" s="271"/>
      <c r="D277" s="271"/>
      <c r="E277" s="271"/>
      <c r="F277" s="271"/>
      <c r="G277" s="271"/>
      <c r="H277" s="271"/>
    </row>
    <row r="278" spans="1:8" ht="15.75" customHeight="1">
      <c r="A278" s="2"/>
      <c r="B278" s="2"/>
      <c r="C278" s="4" t="s">
        <v>1559</v>
      </c>
      <c r="D278" s="4" t="s">
        <v>2094</v>
      </c>
      <c r="E278" s="4" t="s">
        <v>1626</v>
      </c>
      <c r="F278" s="4" t="s">
        <v>2101</v>
      </c>
      <c r="G278" s="4" t="s">
        <v>2035</v>
      </c>
      <c r="H278" s="5">
        <v>72.57</v>
      </c>
    </row>
    <row r="279" spans="1:8" ht="15.75" customHeight="1">
      <c r="A279" s="2"/>
      <c r="B279" s="271" t="s">
        <v>214</v>
      </c>
      <c r="C279" s="271"/>
      <c r="D279" s="271"/>
      <c r="E279" s="271"/>
      <c r="F279" s="271"/>
      <c r="G279" s="271"/>
      <c r="H279" s="271"/>
    </row>
    <row r="280" spans="1:8" ht="15.75" customHeight="1">
      <c r="A280" s="2"/>
      <c r="B280" s="2"/>
      <c r="C280" s="4" t="s">
        <v>1559</v>
      </c>
      <c r="D280" s="4" t="s">
        <v>2094</v>
      </c>
      <c r="E280" s="4" t="s">
        <v>1626</v>
      </c>
      <c r="F280" s="4" t="s">
        <v>2103</v>
      </c>
      <c r="G280" s="4" t="s">
        <v>2067</v>
      </c>
      <c r="H280" s="5">
        <v>134.09</v>
      </c>
    </row>
    <row r="281" spans="1:8" ht="15.75" customHeight="1">
      <c r="A281" s="2"/>
      <c r="B281" s="271" t="s">
        <v>215</v>
      </c>
      <c r="C281" s="271"/>
      <c r="D281" s="271"/>
      <c r="E281" s="271"/>
      <c r="F281" s="271"/>
      <c r="G281" s="271"/>
      <c r="H281" s="271"/>
    </row>
    <row r="282" spans="1:8" ht="15.75" customHeight="1">
      <c r="A282" s="2"/>
      <c r="B282" s="2"/>
      <c r="C282" s="4" t="s">
        <v>1559</v>
      </c>
      <c r="D282" s="4" t="s">
        <v>2094</v>
      </c>
      <c r="E282" s="4" t="s">
        <v>1626</v>
      </c>
      <c r="F282" s="4" t="s">
        <v>2105</v>
      </c>
      <c r="G282" s="4" t="s">
        <v>2023</v>
      </c>
      <c r="H282" s="5">
        <v>152.63</v>
      </c>
    </row>
    <row r="283" spans="1:8" ht="15.75" customHeight="1">
      <c r="A283" s="2"/>
      <c r="B283" s="271" t="s">
        <v>216</v>
      </c>
      <c r="C283" s="271"/>
      <c r="D283" s="271"/>
      <c r="E283" s="271"/>
      <c r="F283" s="271"/>
      <c r="G283" s="271"/>
      <c r="H283" s="271"/>
    </row>
    <row r="284" spans="1:8" ht="15.75" customHeight="1">
      <c r="A284" s="2"/>
      <c r="B284" s="2"/>
      <c r="C284" s="4" t="s">
        <v>1559</v>
      </c>
      <c r="D284" s="4" t="s">
        <v>2094</v>
      </c>
      <c r="E284" s="4" t="s">
        <v>1626</v>
      </c>
      <c r="F284" s="4" t="s">
        <v>2107</v>
      </c>
      <c r="G284" s="4" t="s">
        <v>2013</v>
      </c>
      <c r="H284" s="5">
        <v>433.82</v>
      </c>
    </row>
    <row r="285" spans="1:8" ht="15.75" customHeight="1">
      <c r="A285" s="2"/>
      <c r="B285" s="271" t="s">
        <v>217</v>
      </c>
      <c r="C285" s="271"/>
      <c r="D285" s="271"/>
      <c r="E285" s="271"/>
      <c r="F285" s="271"/>
      <c r="G285" s="271"/>
      <c r="H285" s="271"/>
    </row>
    <row r="286" spans="1:8" ht="15.75" customHeight="1">
      <c r="A286" s="2"/>
      <c r="B286" s="2"/>
      <c r="C286" s="4" t="s">
        <v>1559</v>
      </c>
      <c r="D286" s="4" t="s">
        <v>2094</v>
      </c>
      <c r="E286" s="4" t="s">
        <v>1626</v>
      </c>
      <c r="F286" s="4" t="s">
        <v>2109</v>
      </c>
      <c r="G286" s="4" t="s">
        <v>2044</v>
      </c>
      <c r="H286" s="5">
        <v>338.03</v>
      </c>
    </row>
    <row r="287" spans="1:8" ht="15.75" customHeight="1">
      <c r="A287" s="2"/>
      <c r="B287" s="271" t="s">
        <v>218</v>
      </c>
      <c r="C287" s="271"/>
      <c r="D287" s="271"/>
      <c r="E287" s="271"/>
      <c r="F287" s="271"/>
      <c r="G287" s="271"/>
      <c r="H287" s="271"/>
    </row>
    <row r="288" spans="1:8" ht="15.75" customHeight="1">
      <c r="A288" s="2"/>
      <c r="B288" s="2"/>
      <c r="C288" s="4" t="s">
        <v>1559</v>
      </c>
      <c r="D288" s="4" t="s">
        <v>2094</v>
      </c>
      <c r="E288" s="4" t="s">
        <v>1626</v>
      </c>
      <c r="F288" s="4" t="s">
        <v>2111</v>
      </c>
      <c r="G288" s="4" t="s">
        <v>2047</v>
      </c>
      <c r="H288" s="5">
        <v>461.63</v>
      </c>
    </row>
    <row r="289" spans="1:8" ht="15.75" customHeight="1">
      <c r="A289" s="2"/>
      <c r="B289" s="271" t="s">
        <v>219</v>
      </c>
      <c r="C289" s="271"/>
      <c r="D289" s="271"/>
      <c r="E289" s="271"/>
      <c r="F289" s="271"/>
      <c r="G289" s="271"/>
      <c r="H289" s="271"/>
    </row>
    <row r="290" spans="1:8" ht="15.75" customHeight="1">
      <c r="A290" s="2"/>
      <c r="B290" s="2"/>
      <c r="C290" s="4" t="s">
        <v>1559</v>
      </c>
      <c r="D290" s="4" t="s">
        <v>2094</v>
      </c>
      <c r="E290" s="4" t="s">
        <v>1626</v>
      </c>
      <c r="F290" s="4" t="s">
        <v>2113</v>
      </c>
      <c r="G290" s="4" t="s">
        <v>2018</v>
      </c>
      <c r="H290" s="5">
        <v>764.45</v>
      </c>
    </row>
    <row r="291" spans="1:8" ht="15.75" customHeight="1">
      <c r="A291" s="2"/>
      <c r="B291" s="271" t="s">
        <v>220</v>
      </c>
      <c r="C291" s="271"/>
      <c r="D291" s="271"/>
      <c r="E291" s="271"/>
      <c r="F291" s="271"/>
      <c r="G291" s="271"/>
      <c r="H291" s="271"/>
    </row>
    <row r="292" spans="1:8" ht="15.75" customHeight="1">
      <c r="A292" s="2"/>
      <c r="B292" s="2"/>
      <c r="C292" s="4" t="s">
        <v>1559</v>
      </c>
      <c r="D292" s="4" t="s">
        <v>2094</v>
      </c>
      <c r="E292" s="4" t="s">
        <v>1626</v>
      </c>
      <c r="F292" s="4" t="s">
        <v>2115</v>
      </c>
      <c r="G292" s="4" t="s">
        <v>2050</v>
      </c>
      <c r="H292" s="5">
        <v>427.64</v>
      </c>
    </row>
    <row r="293" spans="1:8" ht="15.75" customHeight="1">
      <c r="A293" s="2"/>
      <c r="B293" s="271" t="s">
        <v>221</v>
      </c>
      <c r="C293" s="271"/>
      <c r="D293" s="271"/>
      <c r="E293" s="271"/>
      <c r="F293" s="271"/>
      <c r="G293" s="271"/>
      <c r="H293" s="271"/>
    </row>
    <row r="294" spans="1:8" ht="15.75" customHeight="1">
      <c r="A294" s="2"/>
      <c r="B294" s="2"/>
      <c r="C294" s="4" t="s">
        <v>1559</v>
      </c>
      <c r="D294" s="4" t="s">
        <v>2094</v>
      </c>
      <c r="E294" s="4" t="s">
        <v>1626</v>
      </c>
      <c r="F294" s="4" t="s">
        <v>2117</v>
      </c>
      <c r="G294" s="4" t="s">
        <v>2053</v>
      </c>
      <c r="H294" s="5">
        <v>211.34</v>
      </c>
    </row>
    <row r="295" spans="1:8" ht="15.75" customHeight="1">
      <c r="A295" s="2"/>
      <c r="B295" s="271" t="s">
        <v>222</v>
      </c>
      <c r="C295" s="271"/>
      <c r="D295" s="271"/>
      <c r="E295" s="271"/>
      <c r="F295" s="271"/>
      <c r="G295" s="271"/>
      <c r="H295" s="271"/>
    </row>
    <row r="296" spans="1:8" ht="15.75" customHeight="1">
      <c r="A296" s="2"/>
      <c r="B296" s="2"/>
      <c r="C296" s="4" t="s">
        <v>1559</v>
      </c>
      <c r="D296" s="4" t="s">
        <v>2094</v>
      </c>
      <c r="E296" s="4" t="s">
        <v>1626</v>
      </c>
      <c r="F296" s="4" t="s">
        <v>2097</v>
      </c>
      <c r="G296" s="4" t="s">
        <v>2027</v>
      </c>
      <c r="H296" s="5">
        <v>59.56</v>
      </c>
    </row>
    <row r="297" spans="1:8" ht="15.75" customHeight="1">
      <c r="A297" s="2"/>
      <c r="B297" s="271" t="s">
        <v>223</v>
      </c>
      <c r="C297" s="271"/>
      <c r="D297" s="271"/>
      <c r="E297" s="271"/>
      <c r="F297" s="271"/>
      <c r="G297" s="271"/>
      <c r="H297" s="271"/>
    </row>
    <row r="298" spans="1:8" ht="15.75" customHeight="1">
      <c r="A298" s="2"/>
      <c r="B298" s="2"/>
      <c r="C298" s="4" t="s">
        <v>1559</v>
      </c>
      <c r="D298" s="4" t="s">
        <v>2094</v>
      </c>
      <c r="E298" s="4" t="s">
        <v>1626</v>
      </c>
      <c r="F298" s="4" t="s">
        <v>2099</v>
      </c>
      <c r="G298" s="4" t="s">
        <v>2030</v>
      </c>
      <c r="H298" s="5">
        <v>39.73</v>
      </c>
    </row>
    <row r="299" spans="1:8" ht="15.75" customHeight="1">
      <c r="A299" s="2"/>
      <c r="B299" s="271" t="s">
        <v>224</v>
      </c>
      <c r="C299" s="271"/>
      <c r="D299" s="271"/>
      <c r="E299" s="271"/>
      <c r="F299" s="271"/>
      <c r="G299" s="271"/>
      <c r="H299" s="271"/>
    </row>
    <row r="300" spans="1:8" ht="15.75" customHeight="1">
      <c r="A300" s="2"/>
      <c r="B300" s="2"/>
      <c r="C300" s="4" t="s">
        <v>1559</v>
      </c>
      <c r="D300" s="4" t="s">
        <v>2094</v>
      </c>
      <c r="E300" s="4" t="s">
        <v>1626</v>
      </c>
      <c r="F300" s="4" t="s">
        <v>2101</v>
      </c>
      <c r="G300" s="4" t="s">
        <v>2035</v>
      </c>
      <c r="H300" s="5">
        <v>430.22</v>
      </c>
    </row>
    <row r="301" spans="1:8" ht="15.75" customHeight="1">
      <c r="A301" s="2"/>
      <c r="B301" s="271" t="s">
        <v>225</v>
      </c>
      <c r="C301" s="271"/>
      <c r="D301" s="271"/>
      <c r="E301" s="271"/>
      <c r="F301" s="271"/>
      <c r="G301" s="271"/>
      <c r="H301" s="271"/>
    </row>
    <row r="302" spans="1:8" ht="15.75" customHeight="1">
      <c r="A302" s="2"/>
      <c r="B302" s="2"/>
      <c r="C302" s="4" t="s">
        <v>1559</v>
      </c>
      <c r="D302" s="4" t="s">
        <v>2094</v>
      </c>
      <c r="E302" s="4" t="s">
        <v>1626</v>
      </c>
      <c r="F302" s="4" t="s">
        <v>2103</v>
      </c>
      <c r="G302" s="4" t="s">
        <v>2067</v>
      </c>
      <c r="H302" s="5">
        <v>532.19</v>
      </c>
    </row>
    <row r="303" spans="1:8" ht="15.75" customHeight="1">
      <c r="A303" s="2"/>
      <c r="B303" s="271" t="s">
        <v>226</v>
      </c>
      <c r="C303" s="271"/>
      <c r="D303" s="271"/>
      <c r="E303" s="271"/>
      <c r="F303" s="271"/>
      <c r="G303" s="271"/>
      <c r="H303" s="271"/>
    </row>
    <row r="304" spans="1:8" ht="15.75" customHeight="1">
      <c r="A304" s="2"/>
      <c r="B304" s="2"/>
      <c r="C304" s="4" t="s">
        <v>1559</v>
      </c>
      <c r="D304" s="4" t="s">
        <v>2094</v>
      </c>
      <c r="E304" s="4" t="s">
        <v>1626</v>
      </c>
      <c r="F304" s="4" t="s">
        <v>2105</v>
      </c>
      <c r="G304" s="4" t="s">
        <v>2023</v>
      </c>
      <c r="H304" s="5">
        <v>408.59</v>
      </c>
    </row>
    <row r="305" spans="1:8" ht="15.75" customHeight="1">
      <c r="A305" s="2"/>
      <c r="B305" s="271" t="s">
        <v>227</v>
      </c>
      <c r="C305" s="271"/>
      <c r="D305" s="271"/>
      <c r="E305" s="271"/>
      <c r="F305" s="271"/>
      <c r="G305" s="271"/>
      <c r="H305" s="271"/>
    </row>
    <row r="306" spans="1:8" ht="15.75" customHeight="1">
      <c r="A306" s="2"/>
      <c r="B306" s="2"/>
      <c r="C306" s="4" t="s">
        <v>1559</v>
      </c>
      <c r="D306" s="4" t="s">
        <v>2094</v>
      </c>
      <c r="E306" s="4" t="s">
        <v>1626</v>
      </c>
      <c r="F306" s="4" t="s">
        <v>2107</v>
      </c>
      <c r="G306" s="4" t="s">
        <v>2013</v>
      </c>
      <c r="H306" s="5">
        <v>779.39</v>
      </c>
    </row>
    <row r="307" spans="1:8" ht="15.75" customHeight="1">
      <c r="A307" s="2"/>
      <c r="B307" s="271" t="s">
        <v>228</v>
      </c>
      <c r="C307" s="271"/>
      <c r="D307" s="271"/>
      <c r="E307" s="271"/>
      <c r="F307" s="271"/>
      <c r="G307" s="271"/>
      <c r="H307" s="271"/>
    </row>
    <row r="308" spans="1:8" ht="15.75" customHeight="1">
      <c r="A308" s="2"/>
      <c r="B308" s="2"/>
      <c r="C308" s="4" t="s">
        <v>1559</v>
      </c>
      <c r="D308" s="4" t="s">
        <v>2094</v>
      </c>
      <c r="E308" s="4" t="s">
        <v>1626</v>
      </c>
      <c r="F308" s="4" t="s">
        <v>2109</v>
      </c>
      <c r="G308" s="4" t="s">
        <v>2044</v>
      </c>
      <c r="H308" s="5">
        <v>828.83</v>
      </c>
    </row>
    <row r="309" spans="1:8" ht="15.75" customHeight="1">
      <c r="A309" s="2"/>
      <c r="B309" s="271" t="s">
        <v>229</v>
      </c>
      <c r="C309" s="271"/>
      <c r="D309" s="271"/>
      <c r="E309" s="271"/>
      <c r="F309" s="271"/>
      <c r="G309" s="271"/>
      <c r="H309" s="271"/>
    </row>
    <row r="310" spans="1:8" ht="15.75" customHeight="1">
      <c r="A310" s="2"/>
      <c r="B310" s="2"/>
      <c r="C310" s="4" t="s">
        <v>1559</v>
      </c>
      <c r="D310" s="4" t="s">
        <v>2094</v>
      </c>
      <c r="E310" s="4" t="s">
        <v>1626</v>
      </c>
      <c r="F310" s="4" t="s">
        <v>2111</v>
      </c>
      <c r="G310" s="4" t="s">
        <v>2047</v>
      </c>
      <c r="H310" s="5">
        <v>1156.37</v>
      </c>
    </row>
    <row r="311" spans="1:8" ht="15.75" customHeight="1">
      <c r="A311" s="2"/>
      <c r="B311" s="271" t="s">
        <v>230</v>
      </c>
      <c r="C311" s="271"/>
      <c r="D311" s="271"/>
      <c r="E311" s="271"/>
      <c r="F311" s="271"/>
      <c r="G311" s="271"/>
      <c r="H311" s="271"/>
    </row>
    <row r="312" spans="1:8" ht="15.75" customHeight="1">
      <c r="A312" s="2"/>
      <c r="B312" s="2"/>
      <c r="C312" s="4" t="s">
        <v>1559</v>
      </c>
      <c r="D312" s="4" t="s">
        <v>2094</v>
      </c>
      <c r="E312" s="4" t="s">
        <v>1626</v>
      </c>
      <c r="F312" s="4" t="s">
        <v>2113</v>
      </c>
      <c r="G312" s="4" t="s">
        <v>2018</v>
      </c>
      <c r="H312" s="5">
        <v>1823.81</v>
      </c>
    </row>
    <row r="313" spans="1:8" ht="15.75" customHeight="1">
      <c r="A313" s="2"/>
      <c r="B313" s="271" t="s">
        <v>231</v>
      </c>
      <c r="C313" s="271"/>
      <c r="D313" s="271"/>
      <c r="E313" s="271"/>
      <c r="F313" s="271"/>
      <c r="G313" s="271"/>
      <c r="H313" s="271"/>
    </row>
    <row r="314" spans="1:8" ht="15.75" customHeight="1">
      <c r="A314" s="2"/>
      <c r="B314" s="2"/>
      <c r="C314" s="4" t="s">
        <v>1559</v>
      </c>
      <c r="D314" s="4" t="s">
        <v>2094</v>
      </c>
      <c r="E314" s="4" t="s">
        <v>1626</v>
      </c>
      <c r="F314" s="4" t="s">
        <v>2115</v>
      </c>
      <c r="G314" s="4" t="s">
        <v>2050</v>
      </c>
      <c r="H314" s="5">
        <v>1178</v>
      </c>
    </row>
    <row r="315" spans="1:8" ht="15.75" customHeight="1">
      <c r="A315" s="2"/>
      <c r="B315" s="271" t="s">
        <v>232</v>
      </c>
      <c r="C315" s="271"/>
      <c r="D315" s="271"/>
      <c r="E315" s="271"/>
      <c r="F315" s="271"/>
      <c r="G315" s="271"/>
      <c r="H315" s="271"/>
    </row>
    <row r="316" spans="1:8" ht="15.75" customHeight="1">
      <c r="A316" s="2"/>
      <c r="B316" s="2"/>
      <c r="C316" s="4" t="s">
        <v>1559</v>
      </c>
      <c r="D316" s="4" t="s">
        <v>2094</v>
      </c>
      <c r="E316" s="4" t="s">
        <v>1626</v>
      </c>
      <c r="F316" s="4" t="s">
        <v>2117</v>
      </c>
      <c r="G316" s="4" t="s">
        <v>2053</v>
      </c>
      <c r="H316" s="5">
        <v>560</v>
      </c>
    </row>
    <row r="317" spans="1:8" ht="15.75" customHeight="1">
      <c r="A317" s="2"/>
      <c r="B317" s="271" t="s">
        <v>233</v>
      </c>
      <c r="C317" s="271"/>
      <c r="D317" s="271"/>
      <c r="E317" s="271"/>
      <c r="F317" s="271"/>
      <c r="G317" s="271"/>
      <c r="H317" s="271"/>
    </row>
    <row r="318" spans="1:8" ht="15.75" customHeight="1">
      <c r="A318" s="2"/>
      <c r="B318" s="2"/>
      <c r="C318" s="4" t="s">
        <v>1559</v>
      </c>
      <c r="D318" s="4" t="s">
        <v>2094</v>
      </c>
      <c r="E318" s="4" t="s">
        <v>1626</v>
      </c>
      <c r="F318" s="4" t="s">
        <v>2095</v>
      </c>
      <c r="G318" s="4" t="s">
        <v>2027</v>
      </c>
      <c r="H318" s="5">
        <v>10.27</v>
      </c>
    </row>
    <row r="319" spans="1:8" ht="15.75" customHeight="1">
      <c r="A319" s="2"/>
      <c r="B319" s="271" t="s">
        <v>234</v>
      </c>
      <c r="C319" s="271"/>
      <c r="D319" s="271"/>
      <c r="E319" s="271"/>
      <c r="F319" s="271"/>
      <c r="G319" s="271"/>
      <c r="H319" s="271"/>
    </row>
    <row r="320" spans="1:8" ht="15.75" customHeight="1">
      <c r="A320" s="2"/>
      <c r="B320" s="2"/>
      <c r="C320" s="4" t="s">
        <v>1559</v>
      </c>
      <c r="D320" s="4" t="s">
        <v>2094</v>
      </c>
      <c r="E320" s="4" t="s">
        <v>1626</v>
      </c>
      <c r="F320" s="4" t="s">
        <v>2097</v>
      </c>
      <c r="G320" s="4" t="s">
        <v>235</v>
      </c>
      <c r="H320" s="5">
        <v>10.3</v>
      </c>
    </row>
    <row r="321" spans="1:8" ht="15.75" customHeight="1">
      <c r="A321" s="2"/>
      <c r="B321" s="271" t="s">
        <v>236</v>
      </c>
      <c r="C321" s="271"/>
      <c r="D321" s="271"/>
      <c r="E321" s="271"/>
      <c r="F321" s="271"/>
      <c r="G321" s="271"/>
      <c r="H321" s="271"/>
    </row>
    <row r="322" spans="1:8" ht="15.75" customHeight="1">
      <c r="A322" s="2"/>
      <c r="B322" s="2"/>
      <c r="C322" s="4" t="s">
        <v>1559</v>
      </c>
      <c r="D322" s="4" t="s">
        <v>2094</v>
      </c>
      <c r="E322" s="4" t="s">
        <v>1626</v>
      </c>
      <c r="F322" s="4" t="s">
        <v>2099</v>
      </c>
      <c r="G322" s="4" t="s">
        <v>2030</v>
      </c>
      <c r="H322" s="5">
        <v>10.63</v>
      </c>
    </row>
    <row r="323" spans="1:8" ht="15.75" customHeight="1">
      <c r="A323" s="2"/>
      <c r="B323" s="271" t="s">
        <v>237</v>
      </c>
      <c r="C323" s="271"/>
      <c r="D323" s="271"/>
      <c r="E323" s="271"/>
      <c r="F323" s="271"/>
      <c r="G323" s="271"/>
      <c r="H323" s="271"/>
    </row>
    <row r="324" spans="1:8" ht="15.75" customHeight="1">
      <c r="A324" s="2"/>
      <c r="B324" s="2"/>
      <c r="C324" s="4" t="s">
        <v>1559</v>
      </c>
      <c r="D324" s="4" t="s">
        <v>2094</v>
      </c>
      <c r="E324" s="4" t="s">
        <v>1626</v>
      </c>
      <c r="F324" s="4" t="s">
        <v>2101</v>
      </c>
      <c r="G324" s="4" t="s">
        <v>2035</v>
      </c>
      <c r="H324" s="5">
        <v>10.63</v>
      </c>
    </row>
    <row r="325" spans="1:8" ht="15.75" customHeight="1">
      <c r="A325" s="2"/>
      <c r="B325" s="271" t="s">
        <v>238</v>
      </c>
      <c r="C325" s="271"/>
      <c r="D325" s="271"/>
      <c r="E325" s="271"/>
      <c r="F325" s="271"/>
      <c r="G325" s="271"/>
      <c r="H325" s="271"/>
    </row>
    <row r="326" spans="1:8" ht="15.75" customHeight="1">
      <c r="A326" s="2"/>
      <c r="B326" s="2"/>
      <c r="C326" s="4" t="s">
        <v>1559</v>
      </c>
      <c r="D326" s="4" t="s">
        <v>2094</v>
      </c>
      <c r="E326" s="4" t="s">
        <v>1626</v>
      </c>
      <c r="F326" s="4" t="s">
        <v>2103</v>
      </c>
      <c r="G326" s="4" t="s">
        <v>2067</v>
      </c>
      <c r="H326" s="5">
        <v>37.32</v>
      </c>
    </row>
    <row r="327" spans="1:8" ht="15.75" customHeight="1">
      <c r="A327" s="2"/>
      <c r="B327" s="271" t="s">
        <v>239</v>
      </c>
      <c r="C327" s="271"/>
      <c r="D327" s="271"/>
      <c r="E327" s="271"/>
      <c r="F327" s="271"/>
      <c r="G327" s="271"/>
      <c r="H327" s="271"/>
    </row>
    <row r="328" spans="1:8" ht="15.75" customHeight="1">
      <c r="A328" s="2"/>
      <c r="B328" s="2"/>
      <c r="C328" s="4" t="s">
        <v>1559</v>
      </c>
      <c r="D328" s="4" t="s">
        <v>2094</v>
      </c>
      <c r="E328" s="4" t="s">
        <v>1626</v>
      </c>
      <c r="F328" s="4" t="s">
        <v>2105</v>
      </c>
      <c r="G328" s="4" t="s">
        <v>2023</v>
      </c>
      <c r="H328" s="5">
        <v>26.24</v>
      </c>
    </row>
    <row r="329" spans="1:8" ht="15.75" customHeight="1">
      <c r="A329" s="2"/>
      <c r="B329" s="271" t="s">
        <v>240</v>
      </c>
      <c r="C329" s="271"/>
      <c r="D329" s="271"/>
      <c r="E329" s="271"/>
      <c r="F329" s="271"/>
      <c r="G329" s="271"/>
      <c r="H329" s="271"/>
    </row>
    <row r="330" spans="1:8" ht="15.75" customHeight="1">
      <c r="A330" s="2"/>
      <c r="B330" s="2"/>
      <c r="C330" s="4" t="s">
        <v>1559</v>
      </c>
      <c r="D330" s="4" t="s">
        <v>2094</v>
      </c>
      <c r="E330" s="4" t="s">
        <v>1626</v>
      </c>
      <c r="F330" s="4" t="s">
        <v>2107</v>
      </c>
      <c r="G330" s="4" t="s">
        <v>2013</v>
      </c>
      <c r="H330" s="5">
        <v>52.07</v>
      </c>
    </row>
    <row r="331" spans="1:8" ht="15.75" customHeight="1">
      <c r="A331" s="2"/>
      <c r="B331" s="271" t="s">
        <v>241</v>
      </c>
      <c r="C331" s="271"/>
      <c r="D331" s="271"/>
      <c r="E331" s="271"/>
      <c r="F331" s="271"/>
      <c r="G331" s="271"/>
      <c r="H331" s="271"/>
    </row>
    <row r="332" spans="1:8" ht="15.75" customHeight="1">
      <c r="A332" s="2"/>
      <c r="B332" s="2"/>
      <c r="C332" s="4" t="s">
        <v>1559</v>
      </c>
      <c r="D332" s="4" t="s">
        <v>2094</v>
      </c>
      <c r="E332" s="4" t="s">
        <v>1626</v>
      </c>
      <c r="F332" s="4" t="s">
        <v>2109</v>
      </c>
      <c r="G332" s="4" t="s">
        <v>2044</v>
      </c>
      <c r="H332" s="5">
        <v>28.47</v>
      </c>
    </row>
    <row r="333" spans="1:8" ht="15.75" customHeight="1">
      <c r="A333" s="2"/>
      <c r="B333" s="271" t="s">
        <v>242</v>
      </c>
      <c r="C333" s="271"/>
      <c r="D333" s="271"/>
      <c r="E333" s="271"/>
      <c r="F333" s="271"/>
      <c r="G333" s="271"/>
      <c r="H333" s="271"/>
    </row>
    <row r="334" spans="1:8" ht="15.75" customHeight="1">
      <c r="A334" s="2"/>
      <c r="B334" s="2"/>
      <c r="C334" s="4" t="s">
        <v>1559</v>
      </c>
      <c r="D334" s="4" t="s">
        <v>2094</v>
      </c>
      <c r="E334" s="4" t="s">
        <v>1626</v>
      </c>
      <c r="F334" s="4" t="s">
        <v>2111</v>
      </c>
      <c r="G334" s="4" t="s">
        <v>2047</v>
      </c>
      <c r="H334" s="5">
        <v>46.17</v>
      </c>
    </row>
    <row r="335" spans="1:8" ht="15.75" customHeight="1">
      <c r="A335" s="2"/>
      <c r="B335" s="271" t="s">
        <v>243</v>
      </c>
      <c r="C335" s="271"/>
      <c r="D335" s="271"/>
      <c r="E335" s="271"/>
      <c r="F335" s="271"/>
      <c r="G335" s="271"/>
      <c r="H335" s="271"/>
    </row>
    <row r="336" spans="1:8" ht="15.75" customHeight="1">
      <c r="A336" s="2"/>
      <c r="B336" s="2"/>
      <c r="C336" s="4" t="s">
        <v>1559</v>
      </c>
      <c r="D336" s="4" t="s">
        <v>2094</v>
      </c>
      <c r="E336" s="4" t="s">
        <v>1626</v>
      </c>
      <c r="F336" s="4" t="s">
        <v>2113</v>
      </c>
      <c r="G336" s="4" t="s">
        <v>2018</v>
      </c>
      <c r="H336" s="5">
        <v>72.72</v>
      </c>
    </row>
    <row r="337" spans="1:8" ht="15.75" customHeight="1">
      <c r="A337" s="2"/>
      <c r="B337" s="271" t="s">
        <v>244</v>
      </c>
      <c r="C337" s="271"/>
      <c r="D337" s="271"/>
      <c r="E337" s="271"/>
      <c r="F337" s="271"/>
      <c r="G337" s="271"/>
      <c r="H337" s="271"/>
    </row>
    <row r="338" spans="1:8" ht="15.75" customHeight="1">
      <c r="A338" s="2"/>
      <c r="B338" s="2"/>
      <c r="C338" s="4" t="s">
        <v>1559</v>
      </c>
      <c r="D338" s="4" t="s">
        <v>2094</v>
      </c>
      <c r="E338" s="4" t="s">
        <v>1626</v>
      </c>
      <c r="F338" s="4" t="s">
        <v>2115</v>
      </c>
      <c r="G338" s="4" t="s">
        <v>2050</v>
      </c>
      <c r="H338" s="5">
        <v>37.32</v>
      </c>
    </row>
    <row r="339" spans="1:8" ht="15.75" customHeight="1">
      <c r="A339" s="2"/>
      <c r="B339" s="271" t="s">
        <v>245</v>
      </c>
      <c r="C339" s="271"/>
      <c r="D339" s="271"/>
      <c r="E339" s="271"/>
      <c r="F339" s="271"/>
      <c r="G339" s="271"/>
      <c r="H339" s="271"/>
    </row>
    <row r="340" spans="1:8" ht="15.75" customHeight="1">
      <c r="A340" s="2"/>
      <c r="B340" s="2"/>
      <c r="C340" s="4" t="s">
        <v>1559</v>
      </c>
      <c r="D340" s="4" t="s">
        <v>2094</v>
      </c>
      <c r="E340" s="4" t="s">
        <v>1626</v>
      </c>
      <c r="F340" s="4" t="s">
        <v>2117</v>
      </c>
      <c r="G340" s="4" t="s">
        <v>2053</v>
      </c>
      <c r="H340" s="5">
        <v>10.63</v>
      </c>
    </row>
    <row r="341" spans="1:8" ht="15.75" customHeight="1">
      <c r="A341" s="271" t="s">
        <v>246</v>
      </c>
      <c r="B341" s="271"/>
      <c r="C341" s="271"/>
      <c r="D341" s="271"/>
      <c r="E341" s="271"/>
      <c r="F341" s="271"/>
      <c r="G341" s="271"/>
      <c r="H341" s="271"/>
    </row>
    <row r="342" spans="1:8" ht="15.75" customHeight="1">
      <c r="A342" s="2"/>
      <c r="B342" s="271" t="s">
        <v>247</v>
      </c>
      <c r="C342" s="271"/>
      <c r="D342" s="271"/>
      <c r="E342" s="271"/>
      <c r="F342" s="271"/>
      <c r="G342" s="271"/>
      <c r="H342" s="271"/>
    </row>
    <row r="343" spans="1:8" ht="15.75" customHeight="1">
      <c r="A343" s="2"/>
      <c r="B343" s="2"/>
      <c r="C343" s="4" t="s">
        <v>1553</v>
      </c>
      <c r="D343" s="4" t="s">
        <v>1577</v>
      </c>
      <c r="E343" s="4" t="s">
        <v>248</v>
      </c>
      <c r="F343" s="4" t="s">
        <v>1963</v>
      </c>
      <c r="G343" s="4" t="s">
        <v>2027</v>
      </c>
      <c r="H343" s="5">
        <v>670</v>
      </c>
    </row>
    <row r="344" spans="1:8" ht="15.75" customHeight="1">
      <c r="A344" s="2"/>
      <c r="B344" s="271" t="s">
        <v>249</v>
      </c>
      <c r="C344" s="271"/>
      <c r="D344" s="271"/>
      <c r="E344" s="271"/>
      <c r="F344" s="271"/>
      <c r="G344" s="271"/>
      <c r="H344" s="271"/>
    </row>
    <row r="345" spans="1:8" ht="15.75" customHeight="1">
      <c r="A345" s="2"/>
      <c r="B345" s="2"/>
      <c r="C345" s="4" t="s">
        <v>1553</v>
      </c>
      <c r="D345" s="4" t="s">
        <v>1587</v>
      </c>
      <c r="E345" s="4" t="s">
        <v>250</v>
      </c>
      <c r="F345" s="4" t="s">
        <v>251</v>
      </c>
      <c r="G345" s="4" t="s">
        <v>2027</v>
      </c>
      <c r="H345" s="5">
        <v>550</v>
      </c>
    </row>
    <row r="346" spans="1:8" ht="15.75" customHeight="1">
      <c r="A346" s="2"/>
      <c r="B346" s="271" t="s">
        <v>252</v>
      </c>
      <c r="C346" s="271"/>
      <c r="D346" s="271"/>
      <c r="E346" s="271"/>
      <c r="F346" s="271"/>
      <c r="G346" s="271"/>
      <c r="H346" s="271"/>
    </row>
    <row r="347" spans="1:8" ht="15.75" customHeight="1">
      <c r="A347" s="2"/>
      <c r="B347" s="2"/>
      <c r="C347" s="4" t="s">
        <v>1553</v>
      </c>
      <c r="D347" s="4" t="s">
        <v>1587</v>
      </c>
      <c r="E347" s="4" t="s">
        <v>253</v>
      </c>
      <c r="F347" s="4" t="s">
        <v>254</v>
      </c>
      <c r="G347" s="4" t="s">
        <v>2035</v>
      </c>
      <c r="H347" s="5">
        <v>500</v>
      </c>
    </row>
    <row r="348" spans="1:8" ht="15.75" customHeight="1">
      <c r="A348" s="2"/>
      <c r="B348" s="2"/>
      <c r="C348" s="4" t="s">
        <v>1553</v>
      </c>
      <c r="D348" s="4" t="s">
        <v>1577</v>
      </c>
      <c r="E348" s="4" t="s">
        <v>253</v>
      </c>
      <c r="F348" s="4" t="s">
        <v>254</v>
      </c>
      <c r="G348" s="4" t="s">
        <v>2035</v>
      </c>
      <c r="H348" s="5">
        <v>2018</v>
      </c>
    </row>
    <row r="349" spans="1:8" ht="15.75" customHeight="1">
      <c r="A349" s="2"/>
      <c r="B349" s="271" t="s">
        <v>255</v>
      </c>
      <c r="C349" s="271"/>
      <c r="D349" s="271"/>
      <c r="E349" s="271"/>
      <c r="F349" s="271"/>
      <c r="G349" s="271"/>
      <c r="H349" s="271"/>
    </row>
    <row r="350" spans="1:8" ht="15.75" customHeight="1">
      <c r="A350" s="2"/>
      <c r="B350" s="2"/>
      <c r="C350" s="4" t="s">
        <v>1553</v>
      </c>
      <c r="D350" s="4" t="s">
        <v>1587</v>
      </c>
      <c r="E350" s="4" t="s">
        <v>256</v>
      </c>
      <c r="F350" s="4" t="s">
        <v>257</v>
      </c>
      <c r="G350" s="4" t="s">
        <v>2035</v>
      </c>
      <c r="H350" s="5">
        <v>901</v>
      </c>
    </row>
    <row r="351" spans="1:8" ht="15.75" customHeight="1">
      <c r="A351" s="2"/>
      <c r="B351" s="271" t="s">
        <v>258</v>
      </c>
      <c r="C351" s="271"/>
      <c r="D351" s="271"/>
      <c r="E351" s="271"/>
      <c r="F351" s="271"/>
      <c r="G351" s="271"/>
      <c r="H351" s="271"/>
    </row>
    <row r="352" spans="1:8" ht="15.75" customHeight="1">
      <c r="A352" s="2"/>
      <c r="B352" s="2"/>
      <c r="C352" s="4" t="s">
        <v>1560</v>
      </c>
      <c r="D352" s="4" t="s">
        <v>1586</v>
      </c>
      <c r="E352" s="4" t="s">
        <v>259</v>
      </c>
      <c r="F352" s="4" t="s">
        <v>2039</v>
      </c>
      <c r="G352" s="4" t="s">
        <v>2013</v>
      </c>
      <c r="H352" s="5">
        <v>550</v>
      </c>
    </row>
    <row r="353" spans="1:8" ht="15.75" customHeight="1">
      <c r="A353" s="2"/>
      <c r="B353" s="271" t="s">
        <v>260</v>
      </c>
      <c r="C353" s="271"/>
      <c r="D353" s="271"/>
      <c r="E353" s="271"/>
      <c r="F353" s="271"/>
      <c r="G353" s="271"/>
      <c r="H353" s="271"/>
    </row>
    <row r="354" spans="1:8" ht="15.75" customHeight="1">
      <c r="A354" s="2"/>
      <c r="B354" s="2"/>
      <c r="C354" s="4" t="s">
        <v>1553</v>
      </c>
      <c r="D354" s="4" t="s">
        <v>1577</v>
      </c>
      <c r="E354" s="4" t="s">
        <v>261</v>
      </c>
      <c r="F354" s="4" t="s">
        <v>262</v>
      </c>
      <c r="G354" s="4" t="s">
        <v>2013</v>
      </c>
      <c r="H354" s="5">
        <v>888.9</v>
      </c>
    </row>
    <row r="355" spans="1:8" ht="15.75" customHeight="1">
      <c r="A355" s="2"/>
      <c r="B355" s="271" t="s">
        <v>263</v>
      </c>
      <c r="C355" s="271"/>
      <c r="D355" s="271"/>
      <c r="E355" s="271"/>
      <c r="F355" s="271"/>
      <c r="G355" s="271"/>
      <c r="H355" s="271"/>
    </row>
    <row r="356" spans="1:8" ht="15.75" customHeight="1">
      <c r="A356" s="2"/>
      <c r="B356" s="2"/>
      <c r="C356" s="4" t="s">
        <v>1560</v>
      </c>
      <c r="D356" s="4" t="s">
        <v>1586</v>
      </c>
      <c r="E356" s="4" t="s">
        <v>264</v>
      </c>
      <c r="F356" s="4" t="s">
        <v>265</v>
      </c>
      <c r="G356" s="4" t="s">
        <v>2018</v>
      </c>
      <c r="H356" s="5">
        <v>617.5</v>
      </c>
    </row>
    <row r="357" spans="1:8" ht="15.75" customHeight="1">
      <c r="A357" s="2"/>
      <c r="B357" s="271" t="s">
        <v>266</v>
      </c>
      <c r="C357" s="271"/>
      <c r="D357" s="271"/>
      <c r="E357" s="271"/>
      <c r="F357" s="271"/>
      <c r="G357" s="271"/>
      <c r="H357" s="271"/>
    </row>
    <row r="358" spans="1:8" ht="15.75" customHeight="1">
      <c r="A358" s="2"/>
      <c r="B358" s="2"/>
      <c r="C358" s="4" t="s">
        <v>1560</v>
      </c>
      <c r="D358" s="4" t="s">
        <v>1586</v>
      </c>
      <c r="E358" s="4" t="s">
        <v>267</v>
      </c>
      <c r="F358" s="4" t="s">
        <v>268</v>
      </c>
      <c r="G358" s="4" t="s">
        <v>2067</v>
      </c>
      <c r="H358" s="5">
        <v>90</v>
      </c>
    </row>
    <row r="359" spans="1:8" ht="15.75" customHeight="1">
      <c r="A359" s="2"/>
      <c r="B359" s="271" t="s">
        <v>269</v>
      </c>
      <c r="C359" s="271"/>
      <c r="D359" s="271"/>
      <c r="E359" s="271"/>
      <c r="F359" s="271"/>
      <c r="G359" s="271"/>
      <c r="H359" s="271"/>
    </row>
    <row r="360" spans="1:8" ht="15.75" customHeight="1">
      <c r="A360" s="2"/>
      <c r="B360" s="2"/>
      <c r="C360" s="4" t="s">
        <v>1560</v>
      </c>
      <c r="D360" s="4" t="s">
        <v>1586</v>
      </c>
      <c r="E360" s="4" t="s">
        <v>270</v>
      </c>
      <c r="F360" s="4" t="s">
        <v>271</v>
      </c>
      <c r="G360" s="4" t="s">
        <v>2044</v>
      </c>
      <c r="H360" s="5">
        <v>90</v>
      </c>
    </row>
    <row r="361" spans="1:8" ht="15.75" customHeight="1">
      <c r="A361" s="271" t="s">
        <v>272</v>
      </c>
      <c r="B361" s="271"/>
      <c r="C361" s="271"/>
      <c r="D361" s="271"/>
      <c r="E361" s="271"/>
      <c r="F361" s="271"/>
      <c r="G361" s="271"/>
      <c r="H361" s="271"/>
    </row>
    <row r="362" spans="1:8" ht="15.75" customHeight="1">
      <c r="A362" s="2"/>
      <c r="B362" s="271" t="s">
        <v>273</v>
      </c>
      <c r="C362" s="271"/>
      <c r="D362" s="271"/>
      <c r="E362" s="271"/>
      <c r="F362" s="271"/>
      <c r="G362" s="271"/>
      <c r="H362" s="271"/>
    </row>
    <row r="363" spans="1:8" ht="15.75" customHeight="1">
      <c r="A363" s="2"/>
      <c r="B363" s="2"/>
      <c r="C363" s="4" t="s">
        <v>274</v>
      </c>
      <c r="D363" s="4" t="s">
        <v>1581</v>
      </c>
      <c r="E363" s="4" t="s">
        <v>275</v>
      </c>
      <c r="F363" s="4" t="s">
        <v>276</v>
      </c>
      <c r="G363" s="4" t="s">
        <v>2027</v>
      </c>
      <c r="H363" s="5">
        <v>2.13</v>
      </c>
    </row>
    <row r="364" spans="1:8" ht="15.75" customHeight="1">
      <c r="A364" s="2"/>
      <c r="B364" s="271" t="s">
        <v>277</v>
      </c>
      <c r="C364" s="271"/>
      <c r="D364" s="271"/>
      <c r="E364" s="271"/>
      <c r="F364" s="271"/>
      <c r="G364" s="271"/>
      <c r="H364" s="271"/>
    </row>
    <row r="365" spans="1:8" ht="15.75" customHeight="1">
      <c r="A365" s="2"/>
      <c r="B365" s="2"/>
      <c r="C365" s="4" t="s">
        <v>274</v>
      </c>
      <c r="D365" s="4" t="s">
        <v>1581</v>
      </c>
      <c r="E365" s="4" t="s">
        <v>278</v>
      </c>
      <c r="F365" s="4" t="s">
        <v>276</v>
      </c>
      <c r="G365" s="4" t="s">
        <v>2027</v>
      </c>
      <c r="H365" s="5">
        <v>2.13</v>
      </c>
    </row>
    <row r="366" spans="1:8" ht="15.75" customHeight="1">
      <c r="A366" s="2"/>
      <c r="B366" s="271" t="s">
        <v>279</v>
      </c>
      <c r="C366" s="271"/>
      <c r="D366" s="271"/>
      <c r="E366" s="271"/>
      <c r="F366" s="271"/>
      <c r="G366" s="271"/>
      <c r="H366" s="271"/>
    </row>
    <row r="367" spans="1:8" ht="15.75" customHeight="1">
      <c r="A367" s="2"/>
      <c r="B367" s="2"/>
      <c r="C367" s="4" t="s">
        <v>274</v>
      </c>
      <c r="D367" s="4" t="s">
        <v>1581</v>
      </c>
      <c r="E367" s="4" t="s">
        <v>280</v>
      </c>
      <c r="F367" s="4" t="s">
        <v>276</v>
      </c>
      <c r="G367" s="4" t="s">
        <v>2027</v>
      </c>
      <c r="H367" s="5">
        <v>2.13</v>
      </c>
    </row>
    <row r="368" spans="1:8" ht="15.75" customHeight="1">
      <c r="A368" s="2"/>
      <c r="B368" s="271" t="s">
        <v>281</v>
      </c>
      <c r="C368" s="271"/>
      <c r="D368" s="271"/>
      <c r="E368" s="271"/>
      <c r="F368" s="271"/>
      <c r="G368" s="271"/>
      <c r="H368" s="271"/>
    </row>
    <row r="369" spans="1:8" ht="15.75" customHeight="1">
      <c r="A369" s="2"/>
      <c r="B369" s="2"/>
      <c r="C369" s="4" t="s">
        <v>274</v>
      </c>
      <c r="D369" s="4" t="s">
        <v>1581</v>
      </c>
      <c r="E369" s="4" t="s">
        <v>282</v>
      </c>
      <c r="F369" s="4" t="s">
        <v>276</v>
      </c>
      <c r="G369" s="4" t="s">
        <v>2027</v>
      </c>
      <c r="H369" s="5">
        <v>2.13</v>
      </c>
    </row>
    <row r="370" spans="1:8" ht="15.75" customHeight="1">
      <c r="A370" s="2"/>
      <c r="B370" s="271" t="s">
        <v>283</v>
      </c>
      <c r="C370" s="271"/>
      <c r="D370" s="271"/>
      <c r="E370" s="271"/>
      <c r="F370" s="271"/>
      <c r="G370" s="271"/>
      <c r="H370" s="271"/>
    </row>
    <row r="371" spans="1:8" ht="15.75" customHeight="1">
      <c r="A371" s="2"/>
      <c r="B371" s="2"/>
      <c r="C371" s="4" t="s">
        <v>274</v>
      </c>
      <c r="D371" s="4" t="s">
        <v>1581</v>
      </c>
      <c r="E371" s="4" t="s">
        <v>284</v>
      </c>
      <c r="F371" s="4" t="s">
        <v>276</v>
      </c>
      <c r="G371" s="4" t="s">
        <v>2027</v>
      </c>
      <c r="H371" s="5">
        <v>2.13</v>
      </c>
    </row>
    <row r="372" spans="1:8" ht="15.75" customHeight="1">
      <c r="A372" s="2"/>
      <c r="B372" s="271" t="s">
        <v>285</v>
      </c>
      <c r="C372" s="271"/>
      <c r="D372" s="271"/>
      <c r="E372" s="271"/>
      <c r="F372" s="271"/>
      <c r="G372" s="271"/>
      <c r="H372" s="271"/>
    </row>
    <row r="373" spans="1:8" ht="15.75" customHeight="1">
      <c r="A373" s="2"/>
      <c r="B373" s="2"/>
      <c r="C373" s="4" t="s">
        <v>274</v>
      </c>
      <c r="D373" s="4" t="s">
        <v>1581</v>
      </c>
      <c r="E373" s="4" t="s">
        <v>286</v>
      </c>
      <c r="F373" s="4" t="s">
        <v>276</v>
      </c>
      <c r="G373" s="4" t="s">
        <v>2027</v>
      </c>
      <c r="H373" s="5">
        <v>2.13</v>
      </c>
    </row>
    <row r="374" spans="1:8" ht="15.75" customHeight="1">
      <c r="A374" s="2"/>
      <c r="B374" s="271" t="s">
        <v>287</v>
      </c>
      <c r="C374" s="271"/>
      <c r="D374" s="271"/>
      <c r="E374" s="271"/>
      <c r="F374" s="271"/>
      <c r="G374" s="271"/>
      <c r="H374" s="271"/>
    </row>
    <row r="375" spans="1:8" ht="15.75" customHeight="1">
      <c r="A375" s="2"/>
      <c r="B375" s="2"/>
      <c r="C375" s="4" t="s">
        <v>274</v>
      </c>
      <c r="D375" s="4" t="s">
        <v>1581</v>
      </c>
      <c r="E375" s="4" t="s">
        <v>288</v>
      </c>
      <c r="F375" s="4" t="s">
        <v>276</v>
      </c>
      <c r="G375" s="4" t="s">
        <v>2027</v>
      </c>
      <c r="H375" s="5">
        <v>2.13</v>
      </c>
    </row>
    <row r="376" spans="1:8" ht="15.75" customHeight="1">
      <c r="A376" s="2"/>
      <c r="B376" s="271" t="s">
        <v>289</v>
      </c>
      <c r="C376" s="271"/>
      <c r="D376" s="271"/>
      <c r="E376" s="271"/>
      <c r="F376" s="271"/>
      <c r="G376" s="271"/>
      <c r="H376" s="271"/>
    </row>
    <row r="377" spans="1:8" ht="15.75" customHeight="1">
      <c r="A377" s="2"/>
      <c r="B377" s="2"/>
      <c r="C377" s="4" t="s">
        <v>274</v>
      </c>
      <c r="D377" s="4" t="s">
        <v>1581</v>
      </c>
      <c r="E377" s="4" t="s">
        <v>290</v>
      </c>
      <c r="F377" s="4" t="s">
        <v>276</v>
      </c>
      <c r="G377" s="4" t="s">
        <v>2027</v>
      </c>
      <c r="H377" s="5">
        <v>2.13</v>
      </c>
    </row>
    <row r="378" spans="1:8" ht="15.75" customHeight="1">
      <c r="A378" s="2"/>
      <c r="B378" s="271" t="s">
        <v>291</v>
      </c>
      <c r="C378" s="271"/>
      <c r="D378" s="271"/>
      <c r="E378" s="271"/>
      <c r="F378" s="271"/>
      <c r="G378" s="271"/>
      <c r="H378" s="271"/>
    </row>
    <row r="379" spans="1:8" ht="15.75" customHeight="1">
      <c r="A379" s="2"/>
      <c r="B379" s="2"/>
      <c r="C379" s="4" t="s">
        <v>274</v>
      </c>
      <c r="D379" s="4" t="s">
        <v>1581</v>
      </c>
      <c r="E379" s="4" t="s">
        <v>292</v>
      </c>
      <c r="F379" s="4" t="s">
        <v>276</v>
      </c>
      <c r="G379" s="4" t="s">
        <v>2027</v>
      </c>
      <c r="H379" s="5">
        <v>2.13</v>
      </c>
    </row>
    <row r="380" spans="1:8" ht="15.75" customHeight="1">
      <c r="A380" s="2"/>
      <c r="B380" s="271" t="s">
        <v>293</v>
      </c>
      <c r="C380" s="271"/>
      <c r="D380" s="271"/>
      <c r="E380" s="271"/>
      <c r="F380" s="271"/>
      <c r="G380" s="271"/>
      <c r="H380" s="271"/>
    </row>
    <row r="381" spans="1:8" ht="15.75" customHeight="1">
      <c r="A381" s="2"/>
      <c r="B381" s="2"/>
      <c r="C381" s="4" t="s">
        <v>274</v>
      </c>
      <c r="D381" s="4" t="s">
        <v>1581</v>
      </c>
      <c r="E381" s="4" t="s">
        <v>294</v>
      </c>
      <c r="F381" s="4" t="s">
        <v>276</v>
      </c>
      <c r="G381" s="4" t="s">
        <v>2027</v>
      </c>
      <c r="H381" s="5">
        <v>2.13</v>
      </c>
    </row>
    <row r="382" spans="1:8" ht="15.75" customHeight="1">
      <c r="A382" s="2"/>
      <c r="B382" s="271" t="s">
        <v>295</v>
      </c>
      <c r="C382" s="271"/>
      <c r="D382" s="271"/>
      <c r="E382" s="271"/>
      <c r="F382" s="271"/>
      <c r="G382" s="271"/>
      <c r="H382" s="271"/>
    </row>
    <row r="383" spans="1:8" ht="15.75" customHeight="1">
      <c r="A383" s="2"/>
      <c r="B383" s="2"/>
      <c r="C383" s="4" t="s">
        <v>274</v>
      </c>
      <c r="D383" s="4" t="s">
        <v>1581</v>
      </c>
      <c r="E383" s="4" t="s">
        <v>296</v>
      </c>
      <c r="F383" s="4" t="s">
        <v>276</v>
      </c>
      <c r="G383" s="4" t="s">
        <v>2027</v>
      </c>
      <c r="H383" s="5">
        <v>2.13</v>
      </c>
    </row>
    <row r="384" spans="1:8" ht="15.75" customHeight="1">
      <c r="A384" s="2"/>
      <c r="B384" s="271" t="s">
        <v>297</v>
      </c>
      <c r="C384" s="271"/>
      <c r="D384" s="271"/>
      <c r="E384" s="271"/>
      <c r="F384" s="271"/>
      <c r="G384" s="271"/>
      <c r="H384" s="271"/>
    </row>
    <row r="385" spans="1:8" ht="15.75" customHeight="1">
      <c r="A385" s="2"/>
      <c r="B385" s="2"/>
      <c r="C385" s="4" t="s">
        <v>274</v>
      </c>
      <c r="D385" s="4" t="s">
        <v>1581</v>
      </c>
      <c r="E385" s="4" t="s">
        <v>298</v>
      </c>
      <c r="F385" s="4" t="s">
        <v>276</v>
      </c>
      <c r="G385" s="4" t="s">
        <v>2027</v>
      </c>
      <c r="H385" s="5">
        <v>2.13</v>
      </c>
    </row>
    <row r="386" spans="1:8" ht="15.75" customHeight="1">
      <c r="A386" s="2"/>
      <c r="B386" s="271" t="s">
        <v>299</v>
      </c>
      <c r="C386" s="271"/>
      <c r="D386" s="271"/>
      <c r="E386" s="271"/>
      <c r="F386" s="271"/>
      <c r="G386" s="271"/>
      <c r="H386" s="271"/>
    </row>
    <row r="387" spans="1:8" ht="15.75" customHeight="1">
      <c r="A387" s="2"/>
      <c r="B387" s="2"/>
      <c r="C387" s="4" t="s">
        <v>274</v>
      </c>
      <c r="D387" s="4" t="s">
        <v>1581</v>
      </c>
      <c r="E387" s="4" t="s">
        <v>300</v>
      </c>
      <c r="F387" s="4" t="s">
        <v>276</v>
      </c>
      <c r="G387" s="4" t="s">
        <v>2027</v>
      </c>
      <c r="H387" s="5">
        <v>2.13</v>
      </c>
    </row>
    <row r="388" spans="1:8" ht="15.75" customHeight="1">
      <c r="A388" s="2"/>
      <c r="B388" s="271" t="s">
        <v>301</v>
      </c>
      <c r="C388" s="271"/>
      <c r="D388" s="271"/>
      <c r="E388" s="271"/>
      <c r="F388" s="271"/>
      <c r="G388" s="271"/>
      <c r="H388" s="271"/>
    </row>
    <row r="389" spans="1:8" ht="15.75" customHeight="1">
      <c r="A389" s="2"/>
      <c r="B389" s="2"/>
      <c r="C389" s="4" t="s">
        <v>274</v>
      </c>
      <c r="D389" s="4" t="s">
        <v>1581</v>
      </c>
      <c r="E389" s="4" t="s">
        <v>302</v>
      </c>
      <c r="F389" s="4" t="s">
        <v>276</v>
      </c>
      <c r="G389" s="4" t="s">
        <v>2027</v>
      </c>
      <c r="H389" s="5">
        <v>8.52</v>
      </c>
    </row>
    <row r="390" spans="1:8" ht="15.75" customHeight="1">
      <c r="A390" s="271" t="s">
        <v>303</v>
      </c>
      <c r="B390" s="271"/>
      <c r="C390" s="271"/>
      <c r="D390" s="271"/>
      <c r="E390" s="271"/>
      <c r="F390" s="271"/>
      <c r="G390" s="271"/>
      <c r="H390" s="271"/>
    </row>
    <row r="391" spans="1:8" ht="15.75" customHeight="1">
      <c r="A391" s="2"/>
      <c r="B391" s="271" t="s">
        <v>304</v>
      </c>
      <c r="C391" s="271"/>
      <c r="D391" s="271"/>
      <c r="E391" s="271"/>
      <c r="F391" s="271"/>
      <c r="G391" s="271"/>
      <c r="H391" s="271"/>
    </row>
    <row r="392" spans="1:8" ht="15.75" customHeight="1">
      <c r="A392" s="2"/>
      <c r="B392" s="2"/>
      <c r="C392" s="4" t="s">
        <v>1562</v>
      </c>
      <c r="D392" s="4" t="s">
        <v>305</v>
      </c>
      <c r="E392" s="4" t="s">
        <v>306</v>
      </c>
      <c r="F392" s="4" t="s">
        <v>257</v>
      </c>
      <c r="G392" s="4" t="s">
        <v>2030</v>
      </c>
      <c r="H392" s="5">
        <v>200</v>
      </c>
    </row>
    <row r="393" spans="1:8" ht="15.75" customHeight="1">
      <c r="A393" s="2"/>
      <c r="B393" s="271" t="s">
        <v>307</v>
      </c>
      <c r="C393" s="271"/>
      <c r="D393" s="271"/>
      <c r="E393" s="271"/>
      <c r="F393" s="271"/>
      <c r="G393" s="271"/>
      <c r="H393" s="271"/>
    </row>
    <row r="394" spans="1:8" ht="15.75" customHeight="1">
      <c r="A394" s="2"/>
      <c r="B394" s="2"/>
      <c r="C394" s="4" t="s">
        <v>1562</v>
      </c>
      <c r="D394" s="4" t="s">
        <v>305</v>
      </c>
      <c r="E394" s="4" t="s">
        <v>308</v>
      </c>
      <c r="F394" s="4" t="s">
        <v>2103</v>
      </c>
      <c r="G394" s="4" t="s">
        <v>2035</v>
      </c>
      <c r="H394" s="5">
        <v>95</v>
      </c>
    </row>
    <row r="395" spans="1:8" ht="15.75" customHeight="1">
      <c r="A395" s="271" t="s">
        <v>309</v>
      </c>
      <c r="B395" s="271"/>
      <c r="C395" s="271"/>
      <c r="D395" s="271"/>
      <c r="E395" s="271"/>
      <c r="F395" s="271"/>
      <c r="G395" s="271"/>
      <c r="H395" s="271"/>
    </row>
    <row r="396" spans="1:8" ht="15.75" customHeight="1">
      <c r="A396" s="2"/>
      <c r="B396" s="271" t="s">
        <v>310</v>
      </c>
      <c r="C396" s="271"/>
      <c r="D396" s="271"/>
      <c r="E396" s="271"/>
      <c r="F396" s="271"/>
      <c r="G396" s="271"/>
      <c r="H396" s="271"/>
    </row>
    <row r="397" spans="1:8" ht="15.75" customHeight="1">
      <c r="A397" s="2"/>
      <c r="B397" s="2"/>
      <c r="C397" s="4" t="s">
        <v>1552</v>
      </c>
      <c r="D397" s="4" t="s">
        <v>1576</v>
      </c>
      <c r="E397" s="4" t="s">
        <v>311</v>
      </c>
      <c r="F397" s="4" t="s">
        <v>312</v>
      </c>
      <c r="G397" s="4" t="s">
        <v>2013</v>
      </c>
      <c r="H397" s="5">
        <v>195</v>
      </c>
    </row>
    <row r="398" spans="1:8" ht="15.75" customHeight="1">
      <c r="A398" s="271" t="s">
        <v>313</v>
      </c>
      <c r="B398" s="271"/>
      <c r="C398" s="271"/>
      <c r="D398" s="271"/>
      <c r="E398" s="271"/>
      <c r="F398" s="271"/>
      <c r="G398" s="271"/>
      <c r="H398" s="271"/>
    </row>
    <row r="399" spans="1:8" ht="15.75" customHeight="1">
      <c r="A399" s="2"/>
      <c r="B399" s="271" t="s">
        <v>314</v>
      </c>
      <c r="C399" s="271"/>
      <c r="D399" s="271"/>
      <c r="E399" s="271"/>
      <c r="F399" s="271"/>
      <c r="G399" s="271"/>
      <c r="H399" s="271"/>
    </row>
    <row r="400" spans="1:8" ht="15.75" customHeight="1">
      <c r="A400" s="2"/>
      <c r="B400" s="2"/>
      <c r="C400" s="4" t="s">
        <v>1566</v>
      </c>
      <c r="D400" s="4" t="s">
        <v>315</v>
      </c>
      <c r="E400" s="4" t="s">
        <v>316</v>
      </c>
      <c r="F400" s="4" t="s">
        <v>317</v>
      </c>
      <c r="G400" s="4" t="s">
        <v>2030</v>
      </c>
      <c r="H400" s="5">
        <v>599</v>
      </c>
    </row>
    <row r="401" spans="1:8" ht="15.75" customHeight="1">
      <c r="A401" s="271" t="s">
        <v>318</v>
      </c>
      <c r="B401" s="271"/>
      <c r="C401" s="271"/>
      <c r="D401" s="271"/>
      <c r="E401" s="271"/>
      <c r="F401" s="271"/>
      <c r="G401" s="271"/>
      <c r="H401" s="271"/>
    </row>
    <row r="402" spans="1:8" ht="15.75" customHeight="1">
      <c r="A402" s="2"/>
      <c r="B402" s="271" t="s">
        <v>319</v>
      </c>
      <c r="C402" s="271"/>
      <c r="D402" s="271"/>
      <c r="E402" s="271"/>
      <c r="F402" s="271"/>
      <c r="G402" s="271"/>
      <c r="H402" s="271"/>
    </row>
    <row r="403" spans="1:8" ht="15.75" customHeight="1">
      <c r="A403" s="2"/>
      <c r="B403" s="2"/>
      <c r="C403" s="4" t="s">
        <v>1556</v>
      </c>
      <c r="D403" s="4" t="s">
        <v>1592</v>
      </c>
      <c r="E403" s="4" t="s">
        <v>320</v>
      </c>
      <c r="F403" s="4" t="s">
        <v>1912</v>
      </c>
      <c r="G403" s="4" t="s">
        <v>2027</v>
      </c>
      <c r="H403" s="5">
        <v>173.2</v>
      </c>
    </row>
    <row r="404" spans="1:8" ht="15.75" customHeight="1">
      <c r="A404" s="2"/>
      <c r="B404" s="271" t="s">
        <v>321</v>
      </c>
      <c r="C404" s="271"/>
      <c r="D404" s="271"/>
      <c r="E404" s="271"/>
      <c r="F404" s="271"/>
      <c r="G404" s="271"/>
      <c r="H404" s="271"/>
    </row>
    <row r="405" spans="1:8" ht="15.75" customHeight="1">
      <c r="A405" s="2"/>
      <c r="B405" s="2"/>
      <c r="C405" s="4" t="s">
        <v>1556</v>
      </c>
      <c r="D405" s="4" t="s">
        <v>1592</v>
      </c>
      <c r="E405" s="4" t="s">
        <v>322</v>
      </c>
      <c r="F405" s="4" t="s">
        <v>323</v>
      </c>
      <c r="G405" s="4" t="s">
        <v>2027</v>
      </c>
      <c r="H405" s="5">
        <v>173.2</v>
      </c>
    </row>
    <row r="406" spans="1:8" ht="15.75" customHeight="1">
      <c r="A406" s="2"/>
      <c r="B406" s="271" t="s">
        <v>324</v>
      </c>
      <c r="C406" s="271"/>
      <c r="D406" s="271"/>
      <c r="E406" s="271"/>
      <c r="F406" s="271"/>
      <c r="G406" s="271"/>
      <c r="H406" s="271"/>
    </row>
    <row r="407" spans="1:8" ht="15.75" customHeight="1">
      <c r="A407" s="2"/>
      <c r="B407" s="2"/>
      <c r="C407" s="4" t="s">
        <v>1556</v>
      </c>
      <c r="D407" s="4" t="s">
        <v>1592</v>
      </c>
      <c r="E407" s="4" t="s">
        <v>325</v>
      </c>
      <c r="F407" s="4" t="s">
        <v>326</v>
      </c>
      <c r="G407" s="4" t="s">
        <v>235</v>
      </c>
      <c r="H407" s="5">
        <v>173.2</v>
      </c>
    </row>
    <row r="408" spans="1:8" ht="15.75" customHeight="1">
      <c r="A408" s="2"/>
      <c r="B408" s="271" t="s">
        <v>327</v>
      </c>
      <c r="C408" s="271"/>
      <c r="D408" s="271"/>
      <c r="E408" s="271"/>
      <c r="F408" s="271"/>
      <c r="G408" s="271"/>
      <c r="H408" s="271"/>
    </row>
    <row r="409" spans="1:8" ht="15.75" customHeight="1">
      <c r="A409" s="2"/>
      <c r="B409" s="2"/>
      <c r="C409" s="4" t="s">
        <v>1556</v>
      </c>
      <c r="D409" s="4" t="s">
        <v>1592</v>
      </c>
      <c r="E409" s="4" t="s">
        <v>328</v>
      </c>
      <c r="F409" s="4" t="s">
        <v>329</v>
      </c>
      <c r="G409" s="4" t="s">
        <v>2035</v>
      </c>
      <c r="H409" s="5">
        <v>173.2</v>
      </c>
    </row>
    <row r="410" spans="1:8" ht="15.75" customHeight="1">
      <c r="A410" s="2"/>
      <c r="B410" s="271" t="s">
        <v>330</v>
      </c>
      <c r="C410" s="271"/>
      <c r="D410" s="271"/>
      <c r="E410" s="271"/>
      <c r="F410" s="271"/>
      <c r="G410" s="271"/>
      <c r="H410" s="271"/>
    </row>
    <row r="411" spans="1:8" ht="15.75" customHeight="1">
      <c r="A411" s="2"/>
      <c r="B411" s="2"/>
      <c r="C411" s="4" t="s">
        <v>1556</v>
      </c>
      <c r="D411" s="4" t="s">
        <v>1592</v>
      </c>
      <c r="E411" s="4" t="s">
        <v>331</v>
      </c>
      <c r="F411" s="4" t="s">
        <v>2103</v>
      </c>
      <c r="G411" s="4" t="s">
        <v>2067</v>
      </c>
      <c r="H411" s="5">
        <v>366.01</v>
      </c>
    </row>
    <row r="412" spans="1:8" ht="15.75" customHeight="1">
      <c r="A412" s="2"/>
      <c r="B412" s="271" t="s">
        <v>332</v>
      </c>
      <c r="C412" s="271"/>
      <c r="D412" s="271"/>
      <c r="E412" s="271"/>
      <c r="F412" s="271"/>
      <c r="G412" s="271"/>
      <c r="H412" s="271"/>
    </row>
    <row r="413" spans="1:8" ht="15.75" customHeight="1">
      <c r="A413" s="2"/>
      <c r="B413" s="2"/>
      <c r="C413" s="4" t="s">
        <v>1556</v>
      </c>
      <c r="D413" s="4" t="s">
        <v>1592</v>
      </c>
      <c r="E413" s="4" t="s">
        <v>333</v>
      </c>
      <c r="F413" s="4" t="s">
        <v>2059</v>
      </c>
      <c r="G413" s="4" t="s">
        <v>2023</v>
      </c>
      <c r="H413" s="5">
        <v>693.88</v>
      </c>
    </row>
    <row r="414" spans="1:8" ht="15.75" customHeight="1">
      <c r="A414" s="2"/>
      <c r="B414" s="271" t="s">
        <v>334</v>
      </c>
      <c r="C414" s="271"/>
      <c r="D414" s="271"/>
      <c r="E414" s="271"/>
      <c r="F414" s="271"/>
      <c r="G414" s="271"/>
      <c r="H414" s="271"/>
    </row>
    <row r="415" spans="1:8" ht="15.75" customHeight="1">
      <c r="A415" s="2"/>
      <c r="B415" s="2"/>
      <c r="C415" s="4" t="s">
        <v>1556</v>
      </c>
      <c r="D415" s="4" t="s">
        <v>1592</v>
      </c>
      <c r="E415" s="4" t="s">
        <v>335</v>
      </c>
      <c r="F415" s="4" t="s">
        <v>336</v>
      </c>
      <c r="G415" s="4" t="s">
        <v>2013</v>
      </c>
      <c r="H415" s="5">
        <v>793.99</v>
      </c>
    </row>
    <row r="416" spans="1:8" ht="15.75" customHeight="1">
      <c r="A416" s="2"/>
      <c r="B416" s="271" t="s">
        <v>337</v>
      </c>
      <c r="C416" s="271"/>
      <c r="D416" s="271"/>
      <c r="E416" s="271"/>
      <c r="F416" s="271"/>
      <c r="G416" s="271"/>
      <c r="H416" s="271"/>
    </row>
    <row r="417" spans="1:8" ht="15.75" customHeight="1">
      <c r="A417" s="2"/>
      <c r="B417" s="2"/>
      <c r="C417" s="4" t="s">
        <v>1556</v>
      </c>
      <c r="D417" s="4" t="s">
        <v>1592</v>
      </c>
      <c r="E417" s="4" t="s">
        <v>338</v>
      </c>
      <c r="F417" s="4" t="s">
        <v>339</v>
      </c>
      <c r="G417" s="4" t="s">
        <v>2044</v>
      </c>
      <c r="H417" s="5">
        <v>856.26</v>
      </c>
    </row>
    <row r="418" spans="1:8" ht="15.75" customHeight="1">
      <c r="A418" s="2"/>
      <c r="B418" s="271" t="s">
        <v>340</v>
      </c>
      <c r="C418" s="271"/>
      <c r="D418" s="271"/>
      <c r="E418" s="271"/>
      <c r="F418" s="271"/>
      <c r="G418" s="271"/>
      <c r="H418" s="271"/>
    </row>
    <row r="419" spans="1:8" ht="15.75" customHeight="1">
      <c r="A419" s="2"/>
      <c r="B419" s="2"/>
      <c r="C419" s="4" t="s">
        <v>1556</v>
      </c>
      <c r="D419" s="4" t="s">
        <v>1592</v>
      </c>
      <c r="E419" s="4" t="s">
        <v>341</v>
      </c>
      <c r="F419" s="4" t="s">
        <v>342</v>
      </c>
      <c r="G419" s="4" t="s">
        <v>2047</v>
      </c>
      <c r="H419" s="5">
        <v>828.06</v>
      </c>
    </row>
    <row r="420" spans="1:8" ht="15.75" customHeight="1">
      <c r="A420" s="2"/>
      <c r="B420" s="271" t="s">
        <v>343</v>
      </c>
      <c r="C420" s="271"/>
      <c r="D420" s="271"/>
      <c r="E420" s="271"/>
      <c r="F420" s="271"/>
      <c r="G420" s="271"/>
      <c r="H420" s="271"/>
    </row>
    <row r="421" spans="1:8" ht="15.75" customHeight="1">
      <c r="A421" s="2"/>
      <c r="B421" s="2"/>
      <c r="C421" s="4" t="s">
        <v>1556</v>
      </c>
      <c r="D421" s="4" t="s">
        <v>1592</v>
      </c>
      <c r="E421" s="4" t="s">
        <v>344</v>
      </c>
      <c r="F421" s="4" t="s">
        <v>2113</v>
      </c>
      <c r="G421" s="4" t="s">
        <v>2018</v>
      </c>
      <c r="H421" s="5">
        <v>825.79</v>
      </c>
    </row>
    <row r="422" spans="1:8" ht="15.75" customHeight="1">
      <c r="A422" s="2"/>
      <c r="B422" s="271" t="s">
        <v>345</v>
      </c>
      <c r="C422" s="271"/>
      <c r="D422" s="271"/>
      <c r="E422" s="271"/>
      <c r="F422" s="271"/>
      <c r="G422" s="271"/>
      <c r="H422" s="271"/>
    </row>
    <row r="423" spans="1:8" ht="15.75" customHeight="1">
      <c r="A423" s="2"/>
      <c r="B423" s="2"/>
      <c r="C423" s="4" t="s">
        <v>1556</v>
      </c>
      <c r="D423" s="4" t="s">
        <v>1592</v>
      </c>
      <c r="E423" s="4" t="s">
        <v>346</v>
      </c>
      <c r="F423" s="4" t="s">
        <v>347</v>
      </c>
      <c r="G423" s="4" t="s">
        <v>2050</v>
      </c>
      <c r="H423" s="5">
        <v>328.73</v>
      </c>
    </row>
    <row r="424" spans="1:8" ht="15.75" customHeight="1">
      <c r="A424" s="2"/>
      <c r="B424" s="271" t="s">
        <v>348</v>
      </c>
      <c r="C424" s="271"/>
      <c r="D424" s="271"/>
      <c r="E424" s="271"/>
      <c r="F424" s="271"/>
      <c r="G424" s="271"/>
      <c r="H424" s="271"/>
    </row>
    <row r="425" spans="1:8" ht="15.75" customHeight="1">
      <c r="A425" s="2"/>
      <c r="B425" s="2"/>
      <c r="C425" s="4" t="s">
        <v>1556</v>
      </c>
      <c r="D425" s="4" t="s">
        <v>1592</v>
      </c>
      <c r="E425" s="4" t="s">
        <v>349</v>
      </c>
      <c r="F425" s="4" t="s">
        <v>2052</v>
      </c>
      <c r="G425" s="4" t="s">
        <v>2053</v>
      </c>
      <c r="H425" s="5">
        <v>238.15</v>
      </c>
    </row>
    <row r="426" spans="1:8" ht="15.75" customHeight="1">
      <c r="A426" s="271" t="s">
        <v>350</v>
      </c>
      <c r="B426" s="271"/>
      <c r="C426" s="271"/>
      <c r="D426" s="271"/>
      <c r="E426" s="271"/>
      <c r="F426" s="271"/>
      <c r="G426" s="271"/>
      <c r="H426" s="271"/>
    </row>
    <row r="427" spans="1:8" ht="15.75" customHeight="1">
      <c r="A427" s="2"/>
      <c r="B427" s="271" t="s">
        <v>351</v>
      </c>
      <c r="C427" s="271"/>
      <c r="D427" s="271"/>
      <c r="E427" s="271"/>
      <c r="F427" s="271"/>
      <c r="G427" s="271"/>
      <c r="H427" s="271"/>
    </row>
    <row r="428" spans="1:8" ht="15.75" customHeight="1">
      <c r="A428" s="2"/>
      <c r="B428" s="2"/>
      <c r="C428" s="4" t="s">
        <v>1552</v>
      </c>
      <c r="D428" s="4" t="s">
        <v>352</v>
      </c>
      <c r="E428" s="4" t="s">
        <v>353</v>
      </c>
      <c r="F428" s="4" t="s">
        <v>2107</v>
      </c>
      <c r="G428" s="4" t="s">
        <v>2013</v>
      </c>
      <c r="H428" s="5">
        <v>34.79</v>
      </c>
    </row>
    <row r="429" spans="1:8" ht="15.75" customHeight="1">
      <c r="A429" s="271" t="s">
        <v>354</v>
      </c>
      <c r="B429" s="271"/>
      <c r="C429" s="271"/>
      <c r="D429" s="271"/>
      <c r="E429" s="271"/>
      <c r="F429" s="271"/>
      <c r="G429" s="271"/>
      <c r="H429" s="271"/>
    </row>
    <row r="430" spans="1:8" ht="15.75" customHeight="1">
      <c r="A430" s="2"/>
      <c r="B430" s="271" t="s">
        <v>355</v>
      </c>
      <c r="C430" s="271"/>
      <c r="D430" s="271"/>
      <c r="E430" s="271"/>
      <c r="F430" s="271"/>
      <c r="G430" s="271"/>
      <c r="H430" s="271"/>
    </row>
    <row r="431" spans="1:8" ht="15.75" customHeight="1">
      <c r="A431" s="2"/>
      <c r="B431" s="2"/>
      <c r="C431" s="4" t="s">
        <v>1562</v>
      </c>
      <c r="D431" s="4" t="s">
        <v>1589</v>
      </c>
      <c r="E431" s="4" t="s">
        <v>356</v>
      </c>
      <c r="F431" s="4" t="s">
        <v>342</v>
      </c>
      <c r="G431" s="4" t="s">
        <v>2047</v>
      </c>
      <c r="H431" s="5">
        <v>200</v>
      </c>
    </row>
    <row r="432" spans="1:8" ht="15.75" customHeight="1">
      <c r="A432" s="2"/>
      <c r="B432" s="271" t="s">
        <v>357</v>
      </c>
      <c r="C432" s="271"/>
      <c r="D432" s="271"/>
      <c r="E432" s="271"/>
      <c r="F432" s="271"/>
      <c r="G432" s="271"/>
      <c r="H432" s="271"/>
    </row>
    <row r="433" spans="1:8" ht="15.75" customHeight="1">
      <c r="A433" s="2"/>
      <c r="B433" s="2"/>
      <c r="C433" s="4" t="s">
        <v>1562</v>
      </c>
      <c r="D433" s="4" t="s">
        <v>1589</v>
      </c>
      <c r="E433" s="4" t="s">
        <v>358</v>
      </c>
      <c r="F433" s="4" t="s">
        <v>359</v>
      </c>
      <c r="G433" s="4" t="s">
        <v>2035</v>
      </c>
      <c r="H433" s="5">
        <v>998.02</v>
      </c>
    </row>
    <row r="434" spans="1:8" ht="15.75" customHeight="1">
      <c r="A434" s="2"/>
      <c r="B434" s="271" t="s">
        <v>360</v>
      </c>
      <c r="C434" s="271"/>
      <c r="D434" s="271"/>
      <c r="E434" s="271"/>
      <c r="F434" s="271"/>
      <c r="G434" s="271"/>
      <c r="H434" s="271"/>
    </row>
    <row r="435" spans="1:8" ht="15.75" customHeight="1">
      <c r="A435" s="2"/>
      <c r="B435" s="2"/>
      <c r="C435" s="4" t="s">
        <v>1562</v>
      </c>
      <c r="D435" s="4" t="s">
        <v>1589</v>
      </c>
      <c r="E435" s="4" t="s">
        <v>361</v>
      </c>
      <c r="F435" s="4" t="s">
        <v>362</v>
      </c>
      <c r="G435" s="4" t="s">
        <v>2067</v>
      </c>
      <c r="H435" s="5">
        <v>858.07</v>
      </c>
    </row>
    <row r="436" spans="1:8" ht="15.75" customHeight="1">
      <c r="A436" s="2"/>
      <c r="B436" s="271" t="s">
        <v>363</v>
      </c>
      <c r="C436" s="271"/>
      <c r="D436" s="271"/>
      <c r="E436" s="271"/>
      <c r="F436" s="271"/>
      <c r="G436" s="271"/>
      <c r="H436" s="271"/>
    </row>
    <row r="437" spans="1:8" ht="15.75" customHeight="1">
      <c r="A437" s="2"/>
      <c r="B437" s="2"/>
      <c r="C437" s="4" t="s">
        <v>1562</v>
      </c>
      <c r="D437" s="4" t="s">
        <v>1589</v>
      </c>
      <c r="E437" s="4" t="s">
        <v>364</v>
      </c>
      <c r="F437" s="4" t="s">
        <v>365</v>
      </c>
      <c r="G437" s="4" t="s">
        <v>2023</v>
      </c>
      <c r="H437" s="5">
        <v>1132.98</v>
      </c>
    </row>
    <row r="438" spans="1:8" ht="15.75" customHeight="1">
      <c r="A438" s="2"/>
      <c r="B438" s="271" t="s">
        <v>366</v>
      </c>
      <c r="C438" s="271"/>
      <c r="D438" s="271"/>
      <c r="E438" s="271"/>
      <c r="F438" s="271"/>
      <c r="G438" s="271"/>
      <c r="H438" s="271"/>
    </row>
    <row r="439" spans="1:8" ht="15.75" customHeight="1">
      <c r="A439" s="2"/>
      <c r="B439" s="2"/>
      <c r="C439" s="4" t="s">
        <v>1562</v>
      </c>
      <c r="D439" s="4" t="s">
        <v>1589</v>
      </c>
      <c r="E439" s="4" t="s">
        <v>367</v>
      </c>
      <c r="F439" s="4" t="s">
        <v>368</v>
      </c>
      <c r="G439" s="4" t="s">
        <v>2047</v>
      </c>
      <c r="H439" s="5">
        <v>1216.75</v>
      </c>
    </row>
    <row r="440" spans="1:8" ht="15.75" customHeight="1">
      <c r="A440" s="2"/>
      <c r="B440" s="271" t="s">
        <v>369</v>
      </c>
      <c r="C440" s="271"/>
      <c r="D440" s="271"/>
      <c r="E440" s="271"/>
      <c r="F440" s="271"/>
      <c r="G440" s="271"/>
      <c r="H440" s="271"/>
    </row>
    <row r="441" spans="1:8" ht="15.75" customHeight="1">
      <c r="A441" s="2"/>
      <c r="B441" s="2"/>
      <c r="C441" s="4" t="s">
        <v>1562</v>
      </c>
      <c r="D441" s="4" t="s">
        <v>1589</v>
      </c>
      <c r="E441" s="4" t="s">
        <v>370</v>
      </c>
      <c r="F441" s="4" t="s">
        <v>371</v>
      </c>
      <c r="G441" s="4" t="s">
        <v>2050</v>
      </c>
      <c r="H441" s="5">
        <v>1345.78</v>
      </c>
    </row>
    <row r="442" spans="1:8" ht="15.75" customHeight="1">
      <c r="A442" s="2"/>
      <c r="B442" s="271" t="s">
        <v>372</v>
      </c>
      <c r="C442" s="271"/>
      <c r="D442" s="271"/>
      <c r="E442" s="271"/>
      <c r="F442" s="271"/>
      <c r="G442" s="271"/>
      <c r="H442" s="271"/>
    </row>
    <row r="443" spans="1:8" ht="15.75" customHeight="1">
      <c r="A443" s="2"/>
      <c r="B443" s="2"/>
      <c r="C443" s="4" t="s">
        <v>1562</v>
      </c>
      <c r="D443" s="4" t="s">
        <v>1589</v>
      </c>
      <c r="E443" s="4" t="s">
        <v>373</v>
      </c>
      <c r="F443" s="4" t="s">
        <v>374</v>
      </c>
      <c r="G443" s="4" t="s">
        <v>2050</v>
      </c>
      <c r="H443" s="5">
        <v>527.55</v>
      </c>
    </row>
    <row r="444" spans="1:8" ht="15.75" customHeight="1">
      <c r="A444" s="2"/>
      <c r="B444" s="271" t="s">
        <v>375</v>
      </c>
      <c r="C444" s="271"/>
      <c r="D444" s="271"/>
      <c r="E444" s="271"/>
      <c r="F444" s="271"/>
      <c r="G444" s="271"/>
      <c r="H444" s="271"/>
    </row>
    <row r="445" spans="1:8" ht="15.75" customHeight="1">
      <c r="A445" s="2"/>
      <c r="B445" s="2"/>
      <c r="C445" s="4" t="s">
        <v>1562</v>
      </c>
      <c r="D445" s="4" t="s">
        <v>1589</v>
      </c>
      <c r="E445" s="4" t="s">
        <v>376</v>
      </c>
      <c r="F445" s="4" t="s">
        <v>377</v>
      </c>
      <c r="G445" s="4" t="s">
        <v>2035</v>
      </c>
      <c r="H445" s="5">
        <v>300</v>
      </c>
    </row>
    <row r="446" spans="1:8" ht="15.75" customHeight="1">
      <c r="A446" s="2"/>
      <c r="B446" s="271" t="s">
        <v>378</v>
      </c>
      <c r="C446" s="271"/>
      <c r="D446" s="271"/>
      <c r="E446" s="271"/>
      <c r="F446" s="271"/>
      <c r="G446" s="271"/>
      <c r="H446" s="271"/>
    </row>
    <row r="447" spans="1:8" ht="15.75" customHeight="1">
      <c r="A447" s="2"/>
      <c r="B447" s="2"/>
      <c r="C447" s="4" t="s">
        <v>1562</v>
      </c>
      <c r="D447" s="4" t="s">
        <v>1589</v>
      </c>
      <c r="E447" s="4" t="s">
        <v>358</v>
      </c>
      <c r="F447" s="4" t="s">
        <v>359</v>
      </c>
      <c r="G447" s="4" t="s">
        <v>2035</v>
      </c>
      <c r="H447" s="5">
        <v>300</v>
      </c>
    </row>
    <row r="448" spans="1:8" ht="15.75" customHeight="1">
      <c r="A448" s="2"/>
      <c r="B448" s="271" t="s">
        <v>379</v>
      </c>
      <c r="C448" s="271"/>
      <c r="D448" s="271"/>
      <c r="E448" s="271"/>
      <c r="F448" s="271"/>
      <c r="G448" s="271"/>
      <c r="H448" s="271"/>
    </row>
    <row r="449" spans="1:8" ht="15.75" customHeight="1">
      <c r="A449" s="2"/>
      <c r="B449" s="2"/>
      <c r="C449" s="4" t="s">
        <v>1562</v>
      </c>
      <c r="D449" s="4" t="s">
        <v>1589</v>
      </c>
      <c r="E449" s="4" t="s">
        <v>380</v>
      </c>
      <c r="F449" s="4" t="s">
        <v>2080</v>
      </c>
      <c r="G449" s="4" t="s">
        <v>2053</v>
      </c>
      <c r="H449" s="5">
        <v>1515.69</v>
      </c>
    </row>
    <row r="450" spans="1:8" ht="15.75" customHeight="1">
      <c r="A450" s="2"/>
      <c r="B450" s="271" t="s">
        <v>381</v>
      </c>
      <c r="C450" s="271"/>
      <c r="D450" s="271"/>
      <c r="E450" s="271"/>
      <c r="F450" s="271"/>
      <c r="G450" s="271"/>
      <c r="H450" s="271"/>
    </row>
    <row r="451" spans="1:8" ht="15.75" customHeight="1">
      <c r="A451" s="2"/>
      <c r="B451" s="2"/>
      <c r="C451" s="4" t="s">
        <v>1562</v>
      </c>
      <c r="D451" s="4" t="s">
        <v>1589</v>
      </c>
      <c r="E451" s="4" t="s">
        <v>382</v>
      </c>
      <c r="F451" s="4" t="s">
        <v>377</v>
      </c>
      <c r="G451" s="4" t="s">
        <v>2035</v>
      </c>
      <c r="H451" s="5">
        <v>300</v>
      </c>
    </row>
    <row r="452" spans="1:8" ht="15.75" customHeight="1">
      <c r="A452" s="2"/>
      <c r="B452" s="271" t="s">
        <v>383</v>
      </c>
      <c r="C452" s="271"/>
      <c r="D452" s="271"/>
      <c r="E452" s="271"/>
      <c r="F452" s="271"/>
      <c r="G452" s="271"/>
      <c r="H452" s="271"/>
    </row>
    <row r="453" spans="1:8" ht="15.75" customHeight="1">
      <c r="A453" s="2"/>
      <c r="B453" s="2"/>
      <c r="C453" s="4" t="s">
        <v>1562</v>
      </c>
      <c r="D453" s="4" t="s">
        <v>1589</v>
      </c>
      <c r="E453" s="4" t="s">
        <v>384</v>
      </c>
      <c r="F453" s="4" t="s">
        <v>385</v>
      </c>
      <c r="G453" s="4" t="s">
        <v>2035</v>
      </c>
      <c r="H453" s="5">
        <v>300</v>
      </c>
    </row>
    <row r="454" spans="1:8" ht="15.75" customHeight="1">
      <c r="A454" s="2"/>
      <c r="B454" s="271" t="s">
        <v>386</v>
      </c>
      <c r="C454" s="271"/>
      <c r="D454" s="271"/>
      <c r="E454" s="271"/>
      <c r="F454" s="271"/>
      <c r="G454" s="271"/>
      <c r="H454" s="271"/>
    </row>
    <row r="455" spans="1:8" ht="15.75" customHeight="1">
      <c r="A455" s="2"/>
      <c r="B455" s="2"/>
      <c r="C455" s="4" t="s">
        <v>1562</v>
      </c>
      <c r="D455" s="4" t="s">
        <v>1589</v>
      </c>
      <c r="E455" s="4" t="s">
        <v>387</v>
      </c>
      <c r="F455" s="4" t="s">
        <v>2059</v>
      </c>
      <c r="G455" s="4" t="s">
        <v>2023</v>
      </c>
      <c r="H455" s="5">
        <v>2168.43</v>
      </c>
    </row>
    <row r="456" spans="1:8" ht="15.75" customHeight="1">
      <c r="A456" s="271" t="s">
        <v>388</v>
      </c>
      <c r="B456" s="271"/>
      <c r="C456" s="271"/>
      <c r="D456" s="271"/>
      <c r="E456" s="271"/>
      <c r="F456" s="271"/>
      <c r="G456" s="271"/>
      <c r="H456" s="271"/>
    </row>
    <row r="457" spans="1:8" ht="15.75" customHeight="1">
      <c r="A457" s="2"/>
      <c r="B457" s="271" t="s">
        <v>389</v>
      </c>
      <c r="C457" s="271"/>
      <c r="D457" s="271"/>
      <c r="E457" s="271"/>
      <c r="F457" s="271"/>
      <c r="G457" s="271"/>
      <c r="H457" s="271"/>
    </row>
    <row r="458" spans="1:8" ht="15.75" customHeight="1">
      <c r="A458" s="2"/>
      <c r="B458" s="2"/>
      <c r="C458" s="4" t="s">
        <v>1554</v>
      </c>
      <c r="D458" s="4" t="s">
        <v>1580</v>
      </c>
      <c r="E458" s="4" t="s">
        <v>1626</v>
      </c>
      <c r="F458" s="4" t="s">
        <v>2063</v>
      </c>
      <c r="G458" s="4" t="s">
        <v>2030</v>
      </c>
      <c r="H458" s="5">
        <v>173.2</v>
      </c>
    </row>
    <row r="459" spans="1:8" ht="15.75" customHeight="1">
      <c r="A459" s="271" t="s">
        <v>390</v>
      </c>
      <c r="B459" s="271"/>
      <c r="C459" s="271"/>
      <c r="D459" s="271"/>
      <c r="E459" s="271"/>
      <c r="F459" s="271"/>
      <c r="G459" s="271"/>
      <c r="H459" s="271"/>
    </row>
    <row r="460" spans="1:8" ht="15.75" customHeight="1">
      <c r="A460" s="2"/>
      <c r="B460" s="271" t="s">
        <v>391</v>
      </c>
      <c r="C460" s="271"/>
      <c r="D460" s="271"/>
      <c r="E460" s="271"/>
      <c r="F460" s="271"/>
      <c r="G460" s="271"/>
      <c r="H460" s="271"/>
    </row>
    <row r="461" spans="1:8" ht="15.75" customHeight="1">
      <c r="A461" s="2"/>
      <c r="B461" s="2"/>
      <c r="C461" s="4" t="s">
        <v>1552</v>
      </c>
      <c r="D461" s="4" t="s">
        <v>352</v>
      </c>
      <c r="E461" s="4" t="s">
        <v>392</v>
      </c>
      <c r="F461" s="4" t="s">
        <v>2107</v>
      </c>
      <c r="G461" s="4" t="s">
        <v>2013</v>
      </c>
      <c r="H461" s="5">
        <v>195.37</v>
      </c>
    </row>
    <row r="462" spans="1:8" ht="15.75" customHeight="1">
      <c r="A462" s="271" t="s">
        <v>393</v>
      </c>
      <c r="B462" s="271"/>
      <c r="C462" s="271"/>
      <c r="D462" s="271"/>
      <c r="E462" s="271"/>
      <c r="F462" s="271"/>
      <c r="G462" s="271"/>
      <c r="H462" s="271"/>
    </row>
    <row r="463" spans="1:8" ht="15.75" customHeight="1">
      <c r="A463" s="2"/>
      <c r="B463" s="271" t="s">
        <v>394</v>
      </c>
      <c r="C463" s="271"/>
      <c r="D463" s="271"/>
      <c r="E463" s="271"/>
      <c r="F463" s="271"/>
      <c r="G463" s="271"/>
      <c r="H463" s="271"/>
    </row>
    <row r="464" spans="1:8" ht="15.75" customHeight="1">
      <c r="A464" s="2"/>
      <c r="B464" s="2"/>
      <c r="C464" s="4" t="s">
        <v>1552</v>
      </c>
      <c r="D464" s="4" t="s">
        <v>1576</v>
      </c>
      <c r="E464" s="4" t="s">
        <v>395</v>
      </c>
      <c r="F464" s="4" t="s">
        <v>396</v>
      </c>
      <c r="G464" s="4" t="s">
        <v>2013</v>
      </c>
      <c r="H464" s="5">
        <v>313.31</v>
      </c>
    </row>
    <row r="465" spans="1:8" ht="15.75" customHeight="1">
      <c r="A465" s="271" t="s">
        <v>397</v>
      </c>
      <c r="B465" s="271"/>
      <c r="C465" s="271"/>
      <c r="D465" s="271"/>
      <c r="E465" s="271"/>
      <c r="F465" s="271"/>
      <c r="G465" s="271"/>
      <c r="H465" s="271"/>
    </row>
    <row r="466" spans="1:8" ht="15.75" customHeight="1">
      <c r="A466" s="2"/>
      <c r="B466" s="271" t="s">
        <v>398</v>
      </c>
      <c r="C466" s="271"/>
      <c r="D466" s="271"/>
      <c r="E466" s="271"/>
      <c r="F466" s="271"/>
      <c r="G466" s="271"/>
      <c r="H466" s="271"/>
    </row>
    <row r="467" spans="1:8" ht="15.75" customHeight="1">
      <c r="A467" s="2"/>
      <c r="B467" s="2"/>
      <c r="C467" s="4" t="s">
        <v>274</v>
      </c>
      <c r="D467" s="4" t="s">
        <v>399</v>
      </c>
      <c r="E467" s="4" t="s">
        <v>400</v>
      </c>
      <c r="F467" s="4"/>
      <c r="G467" s="4" t="s">
        <v>2018</v>
      </c>
      <c r="H467" s="5">
        <v>0</v>
      </c>
    </row>
    <row r="468" spans="1:8" ht="15.75" customHeight="1">
      <c r="A468" s="2"/>
      <c r="B468" s="271" t="s">
        <v>401</v>
      </c>
      <c r="C468" s="271"/>
      <c r="D468" s="271"/>
      <c r="E468" s="271"/>
      <c r="F468" s="271"/>
      <c r="G468" s="271"/>
      <c r="H468" s="271"/>
    </row>
    <row r="469" spans="1:8" ht="15.75" customHeight="1">
      <c r="A469" s="2"/>
      <c r="B469" s="2"/>
      <c r="C469" s="4" t="s">
        <v>274</v>
      </c>
      <c r="D469" s="4" t="s">
        <v>399</v>
      </c>
      <c r="E469" s="4" t="s">
        <v>400</v>
      </c>
      <c r="F469" s="4"/>
      <c r="G469" s="4" t="s">
        <v>2018</v>
      </c>
      <c r="H469" s="5">
        <v>0</v>
      </c>
    </row>
    <row r="470" spans="1:8" ht="15.75" customHeight="1">
      <c r="A470" s="2"/>
      <c r="B470" s="271" t="s">
        <v>402</v>
      </c>
      <c r="C470" s="271"/>
      <c r="D470" s="271"/>
      <c r="E470" s="271"/>
      <c r="F470" s="271"/>
      <c r="G470" s="271"/>
      <c r="H470" s="271"/>
    </row>
    <row r="471" spans="1:8" ht="15.75" customHeight="1">
      <c r="A471" s="2"/>
      <c r="B471" s="2"/>
      <c r="C471" s="4" t="s">
        <v>274</v>
      </c>
      <c r="D471" s="4" t="s">
        <v>399</v>
      </c>
      <c r="E471" s="4" t="s">
        <v>400</v>
      </c>
      <c r="F471" s="4"/>
      <c r="G471" s="4" t="s">
        <v>2018</v>
      </c>
      <c r="H471" s="5">
        <v>0</v>
      </c>
    </row>
    <row r="472" spans="1:8" ht="15.75" customHeight="1">
      <c r="A472" s="2"/>
      <c r="B472" s="271" t="s">
        <v>403</v>
      </c>
      <c r="C472" s="271"/>
      <c r="D472" s="271"/>
      <c r="E472" s="271"/>
      <c r="F472" s="271"/>
      <c r="G472" s="271"/>
      <c r="H472" s="271"/>
    </row>
    <row r="473" spans="1:8" ht="15.75" customHeight="1">
      <c r="A473" s="2"/>
      <c r="B473" s="2"/>
      <c r="C473" s="4" t="s">
        <v>274</v>
      </c>
      <c r="D473" s="4" t="s">
        <v>399</v>
      </c>
      <c r="E473" s="4" t="s">
        <v>400</v>
      </c>
      <c r="F473" s="4"/>
      <c r="G473" s="4" t="s">
        <v>2018</v>
      </c>
      <c r="H473" s="5">
        <v>0</v>
      </c>
    </row>
    <row r="474" spans="1:8" ht="15.75" customHeight="1">
      <c r="A474" s="2"/>
      <c r="B474" s="271" t="s">
        <v>404</v>
      </c>
      <c r="C474" s="271"/>
      <c r="D474" s="271"/>
      <c r="E474" s="271"/>
      <c r="F474" s="271"/>
      <c r="G474" s="271"/>
      <c r="H474" s="271"/>
    </row>
    <row r="475" spans="1:8" ht="15.75" customHeight="1">
      <c r="A475" s="2"/>
      <c r="B475" s="2"/>
      <c r="C475" s="4" t="s">
        <v>274</v>
      </c>
      <c r="D475" s="4" t="s">
        <v>399</v>
      </c>
      <c r="E475" s="4" t="s">
        <v>400</v>
      </c>
      <c r="F475" s="4"/>
      <c r="G475" s="4" t="s">
        <v>2018</v>
      </c>
      <c r="H475" s="5">
        <v>0</v>
      </c>
    </row>
    <row r="476" spans="1:8" ht="15.75" customHeight="1">
      <c r="A476" s="2"/>
      <c r="B476" s="271" t="s">
        <v>405</v>
      </c>
      <c r="C476" s="271"/>
      <c r="D476" s="271"/>
      <c r="E476" s="271"/>
      <c r="F476" s="271"/>
      <c r="G476" s="271"/>
      <c r="H476" s="271"/>
    </row>
    <row r="477" spans="1:8" ht="15.75" customHeight="1">
      <c r="A477" s="2"/>
      <c r="B477" s="2"/>
      <c r="C477" s="4" t="s">
        <v>274</v>
      </c>
      <c r="D477" s="4" t="s">
        <v>399</v>
      </c>
      <c r="E477" s="4" t="s">
        <v>400</v>
      </c>
      <c r="F477" s="4"/>
      <c r="G477" s="4" t="s">
        <v>2018</v>
      </c>
      <c r="H477" s="5">
        <v>0</v>
      </c>
    </row>
    <row r="478" spans="1:8" ht="15.75" customHeight="1">
      <c r="A478" s="2"/>
      <c r="B478" s="271" t="s">
        <v>406</v>
      </c>
      <c r="C478" s="271"/>
      <c r="D478" s="271"/>
      <c r="E478" s="271"/>
      <c r="F478" s="271"/>
      <c r="G478" s="271"/>
      <c r="H478" s="271"/>
    </row>
    <row r="479" spans="1:8" ht="15.75" customHeight="1">
      <c r="A479" s="2"/>
      <c r="B479" s="2"/>
      <c r="C479" s="4" t="s">
        <v>274</v>
      </c>
      <c r="D479" s="4" t="s">
        <v>399</v>
      </c>
      <c r="E479" s="4" t="s">
        <v>400</v>
      </c>
      <c r="F479" s="4"/>
      <c r="G479" s="4" t="s">
        <v>2018</v>
      </c>
      <c r="H479" s="5">
        <v>0</v>
      </c>
    </row>
    <row r="480" spans="1:8" ht="15.75" customHeight="1">
      <c r="A480" s="2"/>
      <c r="B480" s="271" t="s">
        <v>407</v>
      </c>
      <c r="C480" s="271"/>
      <c r="D480" s="271"/>
      <c r="E480" s="271"/>
      <c r="F480" s="271"/>
      <c r="G480" s="271"/>
      <c r="H480" s="271"/>
    </row>
    <row r="481" spans="1:8" ht="15.75" customHeight="1">
      <c r="A481" s="2"/>
      <c r="B481" s="2"/>
      <c r="C481" s="4" t="s">
        <v>274</v>
      </c>
      <c r="D481" s="4" t="s">
        <v>399</v>
      </c>
      <c r="E481" s="4" t="s">
        <v>400</v>
      </c>
      <c r="F481" s="4"/>
      <c r="G481" s="4" t="s">
        <v>2018</v>
      </c>
      <c r="H481" s="5">
        <v>0</v>
      </c>
    </row>
    <row r="482" spans="1:8" ht="15.75" customHeight="1">
      <c r="A482" s="2"/>
      <c r="B482" s="271" t="s">
        <v>408</v>
      </c>
      <c r="C482" s="271"/>
      <c r="D482" s="271"/>
      <c r="E482" s="271"/>
      <c r="F482" s="271"/>
      <c r="G482" s="271"/>
      <c r="H482" s="271"/>
    </row>
    <row r="483" spans="1:8" ht="15.75" customHeight="1">
      <c r="A483" s="2"/>
      <c r="B483" s="2"/>
      <c r="C483" s="4" t="s">
        <v>274</v>
      </c>
      <c r="D483" s="4" t="s">
        <v>399</v>
      </c>
      <c r="E483" s="4" t="s">
        <v>400</v>
      </c>
      <c r="F483" s="4"/>
      <c r="G483" s="4" t="s">
        <v>2018</v>
      </c>
      <c r="H483" s="5">
        <v>0</v>
      </c>
    </row>
    <row r="484" spans="1:8" ht="15.75" customHeight="1">
      <c r="A484" s="2"/>
      <c r="B484" s="271" t="s">
        <v>409</v>
      </c>
      <c r="C484" s="271"/>
      <c r="D484" s="271"/>
      <c r="E484" s="271"/>
      <c r="F484" s="271"/>
      <c r="G484" s="271"/>
      <c r="H484" s="271"/>
    </row>
    <row r="485" spans="1:8" ht="15.75" customHeight="1">
      <c r="A485" s="2"/>
      <c r="B485" s="2"/>
      <c r="C485" s="4" t="s">
        <v>274</v>
      </c>
      <c r="D485" s="4" t="s">
        <v>399</v>
      </c>
      <c r="E485" s="4" t="s">
        <v>400</v>
      </c>
      <c r="F485" s="4"/>
      <c r="G485" s="4" t="s">
        <v>2018</v>
      </c>
      <c r="H485" s="5">
        <v>0</v>
      </c>
    </row>
    <row r="486" spans="1:8" ht="15.75" customHeight="1">
      <c r="A486" s="2"/>
      <c r="B486" s="271" t="s">
        <v>410</v>
      </c>
      <c r="C486" s="271"/>
      <c r="D486" s="271"/>
      <c r="E486" s="271"/>
      <c r="F486" s="271"/>
      <c r="G486" s="271"/>
      <c r="H486" s="271"/>
    </row>
    <row r="487" spans="1:8" ht="15.75" customHeight="1">
      <c r="A487" s="2"/>
      <c r="B487" s="2"/>
      <c r="C487" s="4" t="s">
        <v>274</v>
      </c>
      <c r="D487" s="4" t="s">
        <v>399</v>
      </c>
      <c r="E487" s="4" t="s">
        <v>400</v>
      </c>
      <c r="F487" s="4"/>
      <c r="G487" s="4" t="s">
        <v>2018</v>
      </c>
      <c r="H487" s="5">
        <v>0</v>
      </c>
    </row>
    <row r="488" spans="1:8" ht="15.75" customHeight="1">
      <c r="A488" s="2"/>
      <c r="B488" s="271" t="s">
        <v>411</v>
      </c>
      <c r="C488" s="271"/>
      <c r="D488" s="271"/>
      <c r="E488" s="271"/>
      <c r="F488" s="271"/>
      <c r="G488" s="271"/>
      <c r="H488" s="271"/>
    </row>
    <row r="489" spans="1:8" ht="15.75" customHeight="1">
      <c r="A489" s="2"/>
      <c r="B489" s="2"/>
      <c r="C489" s="4" t="s">
        <v>274</v>
      </c>
      <c r="D489" s="4" t="s">
        <v>399</v>
      </c>
      <c r="E489" s="4" t="s">
        <v>400</v>
      </c>
      <c r="F489" s="4"/>
      <c r="G489" s="4" t="s">
        <v>2018</v>
      </c>
      <c r="H489" s="5">
        <v>0</v>
      </c>
    </row>
    <row r="490" spans="1:8" ht="15.75" customHeight="1">
      <c r="A490" s="2"/>
      <c r="B490" s="271" t="s">
        <v>412</v>
      </c>
      <c r="C490" s="271"/>
      <c r="D490" s="271"/>
      <c r="E490" s="271"/>
      <c r="F490" s="271"/>
      <c r="G490" s="271"/>
      <c r="H490" s="271"/>
    </row>
    <row r="491" spans="1:8" ht="15.75" customHeight="1">
      <c r="A491" s="2"/>
      <c r="B491" s="2"/>
      <c r="C491" s="4" t="s">
        <v>274</v>
      </c>
      <c r="D491" s="4" t="s">
        <v>399</v>
      </c>
      <c r="E491" s="4" t="s">
        <v>400</v>
      </c>
      <c r="F491" s="4"/>
      <c r="G491" s="4" t="s">
        <v>2018</v>
      </c>
      <c r="H491" s="5">
        <v>0</v>
      </c>
    </row>
    <row r="492" spans="1:8" ht="15.75" customHeight="1">
      <c r="A492" s="2"/>
      <c r="B492" s="271" t="s">
        <v>413</v>
      </c>
      <c r="C492" s="271"/>
      <c r="D492" s="271"/>
      <c r="E492" s="271"/>
      <c r="F492" s="271"/>
      <c r="G492" s="271"/>
      <c r="H492" s="271"/>
    </row>
    <row r="493" spans="1:8" ht="15.75" customHeight="1">
      <c r="A493" s="2"/>
      <c r="B493" s="2"/>
      <c r="C493" s="4" t="s">
        <v>274</v>
      </c>
      <c r="D493" s="4" t="s">
        <v>399</v>
      </c>
      <c r="E493" s="4" t="s">
        <v>400</v>
      </c>
      <c r="F493" s="4"/>
      <c r="G493" s="4" t="s">
        <v>2018</v>
      </c>
      <c r="H493" s="5">
        <v>0</v>
      </c>
    </row>
    <row r="494" spans="1:8" ht="15.75" customHeight="1">
      <c r="A494" s="2"/>
      <c r="B494" s="271" t="s">
        <v>414</v>
      </c>
      <c r="C494" s="271"/>
      <c r="D494" s="271"/>
      <c r="E494" s="271"/>
      <c r="F494" s="271"/>
      <c r="G494" s="271"/>
      <c r="H494" s="271"/>
    </row>
    <row r="495" spans="1:8" ht="15.75" customHeight="1">
      <c r="A495" s="2"/>
      <c r="B495" s="2"/>
      <c r="C495" s="4" t="s">
        <v>274</v>
      </c>
      <c r="D495" s="4" t="s">
        <v>399</v>
      </c>
      <c r="E495" s="4" t="s">
        <v>400</v>
      </c>
      <c r="F495" s="4"/>
      <c r="G495" s="4" t="s">
        <v>2018</v>
      </c>
      <c r="H495" s="5">
        <v>0</v>
      </c>
    </row>
    <row r="496" spans="1:8" ht="15.75" customHeight="1">
      <c r="A496" s="2"/>
      <c r="B496" s="271" t="s">
        <v>415</v>
      </c>
      <c r="C496" s="271"/>
      <c r="D496" s="271"/>
      <c r="E496" s="271"/>
      <c r="F496" s="271"/>
      <c r="G496" s="271"/>
      <c r="H496" s="271"/>
    </row>
    <row r="497" spans="1:8" ht="15.75" customHeight="1">
      <c r="A497" s="2"/>
      <c r="B497" s="2"/>
      <c r="C497" s="4" t="s">
        <v>274</v>
      </c>
      <c r="D497" s="4" t="s">
        <v>399</v>
      </c>
      <c r="E497" s="4" t="s">
        <v>400</v>
      </c>
      <c r="F497" s="4"/>
      <c r="G497" s="4" t="s">
        <v>2018</v>
      </c>
      <c r="H497" s="5">
        <v>0</v>
      </c>
    </row>
    <row r="498" spans="1:8" ht="15.75" customHeight="1">
      <c r="A498" s="2"/>
      <c r="B498" s="271" t="s">
        <v>416</v>
      </c>
      <c r="C498" s="271"/>
      <c r="D498" s="271"/>
      <c r="E498" s="271"/>
      <c r="F498" s="271"/>
      <c r="G498" s="271"/>
      <c r="H498" s="271"/>
    </row>
    <row r="499" spans="1:8" ht="15.75" customHeight="1">
      <c r="A499" s="2"/>
      <c r="B499" s="2"/>
      <c r="C499" s="4" t="s">
        <v>274</v>
      </c>
      <c r="D499" s="4" t="s">
        <v>399</v>
      </c>
      <c r="E499" s="4" t="s">
        <v>400</v>
      </c>
      <c r="F499" s="4"/>
      <c r="G499" s="4" t="s">
        <v>2018</v>
      </c>
      <c r="H499" s="5">
        <v>0</v>
      </c>
    </row>
    <row r="500" spans="1:8" ht="15.75" customHeight="1">
      <c r="A500" s="2"/>
      <c r="B500" s="271" t="s">
        <v>417</v>
      </c>
      <c r="C500" s="271"/>
      <c r="D500" s="271"/>
      <c r="E500" s="271"/>
      <c r="F500" s="271"/>
      <c r="G500" s="271"/>
      <c r="H500" s="271"/>
    </row>
    <row r="501" spans="1:8" ht="15.75" customHeight="1">
      <c r="A501" s="2"/>
      <c r="B501" s="2"/>
      <c r="C501" s="4" t="s">
        <v>274</v>
      </c>
      <c r="D501" s="4" t="s">
        <v>399</v>
      </c>
      <c r="E501" s="4" t="s">
        <v>400</v>
      </c>
      <c r="F501" s="4"/>
      <c r="G501" s="4" t="s">
        <v>2018</v>
      </c>
      <c r="H501" s="5">
        <v>0</v>
      </c>
    </row>
    <row r="502" spans="1:8" ht="15.75" customHeight="1">
      <c r="A502" s="2"/>
      <c r="B502" s="271" t="s">
        <v>418</v>
      </c>
      <c r="C502" s="271"/>
      <c r="D502" s="271"/>
      <c r="E502" s="271"/>
      <c r="F502" s="271"/>
      <c r="G502" s="271"/>
      <c r="H502" s="271"/>
    </row>
    <row r="503" spans="1:8" ht="15.75" customHeight="1">
      <c r="A503" s="2"/>
      <c r="B503" s="2"/>
      <c r="C503" s="4" t="s">
        <v>274</v>
      </c>
      <c r="D503" s="4" t="s">
        <v>399</v>
      </c>
      <c r="E503" s="4" t="s">
        <v>400</v>
      </c>
      <c r="F503" s="4"/>
      <c r="G503" s="4" t="s">
        <v>2018</v>
      </c>
      <c r="H503" s="5">
        <v>0</v>
      </c>
    </row>
    <row r="504" spans="1:8" ht="15.75" customHeight="1">
      <c r="A504" s="2"/>
      <c r="B504" s="271" t="s">
        <v>419</v>
      </c>
      <c r="C504" s="271"/>
      <c r="D504" s="271"/>
      <c r="E504" s="271"/>
      <c r="F504" s="271"/>
      <c r="G504" s="271"/>
      <c r="H504" s="271"/>
    </row>
    <row r="505" spans="1:8" ht="15.75" customHeight="1">
      <c r="A505" s="2"/>
      <c r="B505" s="2"/>
      <c r="C505" s="4" t="s">
        <v>274</v>
      </c>
      <c r="D505" s="4" t="s">
        <v>399</v>
      </c>
      <c r="E505" s="4" t="s">
        <v>400</v>
      </c>
      <c r="F505" s="4"/>
      <c r="G505" s="4" t="s">
        <v>2018</v>
      </c>
      <c r="H505" s="5">
        <v>0</v>
      </c>
    </row>
    <row r="506" spans="1:8" ht="15.75" customHeight="1">
      <c r="A506" s="2"/>
      <c r="B506" s="271" t="s">
        <v>420</v>
      </c>
      <c r="C506" s="271"/>
      <c r="D506" s="271"/>
      <c r="E506" s="271"/>
      <c r="F506" s="271"/>
      <c r="G506" s="271"/>
      <c r="H506" s="271"/>
    </row>
    <row r="507" spans="1:8" ht="15.75" customHeight="1">
      <c r="A507" s="2"/>
      <c r="B507" s="2"/>
      <c r="C507" s="4" t="s">
        <v>274</v>
      </c>
      <c r="D507" s="4" t="s">
        <v>399</v>
      </c>
      <c r="E507" s="4" t="s">
        <v>400</v>
      </c>
      <c r="F507" s="4"/>
      <c r="G507" s="4" t="s">
        <v>2018</v>
      </c>
      <c r="H507" s="5">
        <v>0</v>
      </c>
    </row>
    <row r="508" spans="1:8" ht="15.75" customHeight="1">
      <c r="A508" s="2"/>
      <c r="B508" s="271" t="s">
        <v>421</v>
      </c>
      <c r="C508" s="271"/>
      <c r="D508" s="271"/>
      <c r="E508" s="271"/>
      <c r="F508" s="271"/>
      <c r="G508" s="271"/>
      <c r="H508" s="271"/>
    </row>
    <row r="509" spans="1:8" ht="15.75" customHeight="1">
      <c r="A509" s="2"/>
      <c r="B509" s="2"/>
      <c r="C509" s="4" t="s">
        <v>274</v>
      </c>
      <c r="D509" s="4" t="s">
        <v>399</v>
      </c>
      <c r="E509" s="4" t="s">
        <v>400</v>
      </c>
      <c r="F509" s="4"/>
      <c r="G509" s="4" t="s">
        <v>2018</v>
      </c>
      <c r="H509" s="5">
        <v>0</v>
      </c>
    </row>
    <row r="510" spans="1:8" ht="15.75" customHeight="1">
      <c r="A510" s="2"/>
      <c r="B510" s="271" t="s">
        <v>422</v>
      </c>
      <c r="C510" s="271"/>
      <c r="D510" s="271"/>
      <c r="E510" s="271"/>
      <c r="F510" s="271"/>
      <c r="G510" s="271"/>
      <c r="H510" s="271"/>
    </row>
    <row r="511" spans="1:8" ht="15.75" customHeight="1">
      <c r="A511" s="2"/>
      <c r="B511" s="2"/>
      <c r="C511" s="4" t="s">
        <v>274</v>
      </c>
      <c r="D511" s="4" t="s">
        <v>399</v>
      </c>
      <c r="E511" s="4" t="s">
        <v>400</v>
      </c>
      <c r="F511" s="4"/>
      <c r="G511" s="4" t="s">
        <v>2018</v>
      </c>
      <c r="H511" s="5">
        <v>0</v>
      </c>
    </row>
    <row r="512" spans="1:8" ht="15.75" customHeight="1">
      <c r="A512" s="2"/>
      <c r="B512" s="271" t="s">
        <v>423</v>
      </c>
      <c r="C512" s="271"/>
      <c r="D512" s="271"/>
      <c r="E512" s="271"/>
      <c r="F512" s="271"/>
      <c r="G512" s="271"/>
      <c r="H512" s="271"/>
    </row>
    <row r="513" spans="1:8" ht="15.75" customHeight="1">
      <c r="A513" s="2"/>
      <c r="B513" s="2"/>
      <c r="C513" s="4" t="s">
        <v>274</v>
      </c>
      <c r="D513" s="4" t="s">
        <v>399</v>
      </c>
      <c r="E513" s="4" t="s">
        <v>400</v>
      </c>
      <c r="F513" s="4"/>
      <c r="G513" s="4" t="s">
        <v>2018</v>
      </c>
      <c r="H513" s="5">
        <v>0</v>
      </c>
    </row>
    <row r="514" spans="1:8" ht="15.75" customHeight="1">
      <c r="A514" s="2"/>
      <c r="B514" s="271" t="s">
        <v>424</v>
      </c>
      <c r="C514" s="271"/>
      <c r="D514" s="271"/>
      <c r="E514" s="271"/>
      <c r="F514" s="271"/>
      <c r="G514" s="271"/>
      <c r="H514" s="271"/>
    </row>
    <row r="515" spans="1:8" ht="15.75" customHeight="1">
      <c r="A515" s="2"/>
      <c r="B515" s="2"/>
      <c r="C515" s="4" t="s">
        <v>274</v>
      </c>
      <c r="D515" s="4" t="s">
        <v>399</v>
      </c>
      <c r="E515" s="4" t="s">
        <v>400</v>
      </c>
      <c r="F515" s="4"/>
      <c r="G515" s="4" t="s">
        <v>2018</v>
      </c>
      <c r="H515" s="5">
        <v>0</v>
      </c>
    </row>
    <row r="516" spans="1:8" ht="15.75" customHeight="1">
      <c r="A516" s="2"/>
      <c r="B516" s="271" t="s">
        <v>425</v>
      </c>
      <c r="C516" s="271"/>
      <c r="D516" s="271"/>
      <c r="E516" s="271"/>
      <c r="F516" s="271"/>
      <c r="G516" s="271"/>
      <c r="H516" s="271"/>
    </row>
    <row r="517" spans="1:8" ht="15.75" customHeight="1">
      <c r="A517" s="2"/>
      <c r="B517" s="2"/>
      <c r="C517" s="4" t="s">
        <v>274</v>
      </c>
      <c r="D517" s="4" t="s">
        <v>399</v>
      </c>
      <c r="E517" s="4" t="s">
        <v>400</v>
      </c>
      <c r="F517" s="4"/>
      <c r="G517" s="4" t="s">
        <v>2018</v>
      </c>
      <c r="H517" s="5">
        <v>0</v>
      </c>
    </row>
    <row r="518" spans="1:8" ht="15.75" customHeight="1">
      <c r="A518" s="2"/>
      <c r="B518" s="271" t="s">
        <v>426</v>
      </c>
      <c r="C518" s="271"/>
      <c r="D518" s="271"/>
      <c r="E518" s="271"/>
      <c r="F518" s="271"/>
      <c r="G518" s="271"/>
      <c r="H518" s="271"/>
    </row>
    <row r="519" spans="1:8" ht="15.75" customHeight="1">
      <c r="A519" s="2"/>
      <c r="B519" s="2"/>
      <c r="C519" s="4" t="s">
        <v>274</v>
      </c>
      <c r="D519" s="4" t="s">
        <v>399</v>
      </c>
      <c r="E519" s="4" t="s">
        <v>400</v>
      </c>
      <c r="F519" s="4"/>
      <c r="G519" s="4" t="s">
        <v>2018</v>
      </c>
      <c r="H519" s="5">
        <v>0</v>
      </c>
    </row>
    <row r="520" spans="1:8" ht="15.75" customHeight="1">
      <c r="A520" s="2"/>
      <c r="B520" s="271" t="s">
        <v>427</v>
      </c>
      <c r="C520" s="271"/>
      <c r="D520" s="271"/>
      <c r="E520" s="271"/>
      <c r="F520" s="271"/>
      <c r="G520" s="271"/>
      <c r="H520" s="271"/>
    </row>
    <row r="521" spans="1:8" ht="15.75" customHeight="1">
      <c r="A521" s="2"/>
      <c r="B521" s="2"/>
      <c r="C521" s="4" t="s">
        <v>274</v>
      </c>
      <c r="D521" s="4" t="s">
        <v>399</v>
      </c>
      <c r="E521" s="4" t="s">
        <v>400</v>
      </c>
      <c r="F521" s="4"/>
      <c r="G521" s="4" t="s">
        <v>2018</v>
      </c>
      <c r="H521" s="5">
        <v>0</v>
      </c>
    </row>
    <row r="522" spans="1:8" ht="15.75" customHeight="1">
      <c r="A522" s="2"/>
      <c r="B522" s="271" t="s">
        <v>428</v>
      </c>
      <c r="C522" s="271"/>
      <c r="D522" s="271"/>
      <c r="E522" s="271"/>
      <c r="F522" s="271"/>
      <c r="G522" s="271"/>
      <c r="H522" s="271"/>
    </row>
    <row r="523" spans="1:8" ht="15.75" customHeight="1">
      <c r="A523" s="2"/>
      <c r="B523" s="2"/>
      <c r="C523" s="4" t="s">
        <v>274</v>
      </c>
      <c r="D523" s="4" t="s">
        <v>399</v>
      </c>
      <c r="E523" s="4" t="s">
        <v>400</v>
      </c>
      <c r="F523" s="4"/>
      <c r="G523" s="4" t="s">
        <v>2018</v>
      </c>
      <c r="H523" s="5">
        <v>0</v>
      </c>
    </row>
    <row r="524" spans="1:8" ht="15.75" customHeight="1">
      <c r="A524" s="271" t="s">
        <v>429</v>
      </c>
      <c r="B524" s="271"/>
      <c r="C524" s="271"/>
      <c r="D524" s="271"/>
      <c r="E524" s="271"/>
      <c r="F524" s="271"/>
      <c r="G524" s="271"/>
      <c r="H524" s="271"/>
    </row>
    <row r="525" spans="1:8" ht="15.75" customHeight="1">
      <c r="A525" s="2"/>
      <c r="B525" s="271" t="s">
        <v>430</v>
      </c>
      <c r="C525" s="271"/>
      <c r="D525" s="271"/>
      <c r="E525" s="271"/>
      <c r="F525" s="271"/>
      <c r="G525" s="271"/>
      <c r="H525" s="271"/>
    </row>
    <row r="526" spans="1:8" ht="15.75" customHeight="1">
      <c r="A526" s="2"/>
      <c r="B526" s="2"/>
      <c r="C526" s="4" t="s">
        <v>1558</v>
      </c>
      <c r="D526" s="4" t="s">
        <v>431</v>
      </c>
      <c r="E526" s="4" t="s">
        <v>432</v>
      </c>
      <c r="F526" s="4" t="s">
        <v>2059</v>
      </c>
      <c r="G526" s="4" t="s">
        <v>2023</v>
      </c>
      <c r="H526" s="5">
        <v>1950</v>
      </c>
    </row>
    <row r="527" spans="1:8" ht="15.75" customHeight="1">
      <c r="A527" s="271" t="s">
        <v>433</v>
      </c>
      <c r="B527" s="271"/>
      <c r="C527" s="271"/>
      <c r="D527" s="271"/>
      <c r="E527" s="271"/>
      <c r="F527" s="271"/>
      <c r="G527" s="271"/>
      <c r="H527" s="271"/>
    </row>
    <row r="528" spans="1:8" ht="15.75" customHeight="1">
      <c r="A528" s="2"/>
      <c r="B528" s="271" t="s">
        <v>434</v>
      </c>
      <c r="C528" s="271"/>
      <c r="D528" s="271"/>
      <c r="E528" s="271"/>
      <c r="F528" s="271"/>
      <c r="G528" s="271"/>
      <c r="H528" s="271"/>
    </row>
    <row r="529" spans="1:8" ht="15.75" customHeight="1">
      <c r="A529" s="2"/>
      <c r="B529" s="2"/>
      <c r="C529" s="4" t="s">
        <v>1552</v>
      </c>
      <c r="D529" s="4" t="s">
        <v>1576</v>
      </c>
      <c r="E529" s="4" t="s">
        <v>435</v>
      </c>
      <c r="F529" s="4" t="s">
        <v>436</v>
      </c>
      <c r="G529" s="4" t="s">
        <v>235</v>
      </c>
      <c r="H529" s="5">
        <v>173.71</v>
      </c>
    </row>
    <row r="530" spans="1:8" ht="15.75" customHeight="1">
      <c r="A530" s="271" t="s">
        <v>437</v>
      </c>
      <c r="B530" s="271"/>
      <c r="C530" s="271"/>
      <c r="D530" s="271"/>
      <c r="E530" s="271"/>
      <c r="F530" s="271"/>
      <c r="G530" s="271"/>
      <c r="H530" s="271"/>
    </row>
    <row r="531" spans="1:8" ht="15.75" customHeight="1">
      <c r="A531" s="2"/>
      <c r="B531" s="271" t="s">
        <v>438</v>
      </c>
      <c r="C531" s="271"/>
      <c r="D531" s="271"/>
      <c r="E531" s="271"/>
      <c r="F531" s="271"/>
      <c r="G531" s="271"/>
      <c r="H531" s="271"/>
    </row>
    <row r="532" spans="1:8" ht="15.75" customHeight="1">
      <c r="A532" s="2"/>
      <c r="B532" s="2"/>
      <c r="C532" s="4" t="s">
        <v>1556</v>
      </c>
      <c r="D532" s="4" t="s">
        <v>1581</v>
      </c>
      <c r="E532" s="4" t="s">
        <v>439</v>
      </c>
      <c r="F532" s="4" t="s">
        <v>440</v>
      </c>
      <c r="G532" s="4" t="s">
        <v>2023</v>
      </c>
      <c r="H532" s="5">
        <v>379.57</v>
      </c>
    </row>
    <row r="533" spans="1:8" ht="15.75" customHeight="1">
      <c r="A533" s="271" t="s">
        <v>441</v>
      </c>
      <c r="B533" s="271"/>
      <c r="C533" s="271"/>
      <c r="D533" s="271"/>
      <c r="E533" s="271"/>
      <c r="F533" s="271"/>
      <c r="G533" s="271"/>
      <c r="H533" s="271"/>
    </row>
    <row r="534" spans="1:8" ht="15.75" customHeight="1">
      <c r="A534" s="2"/>
      <c r="B534" s="271" t="s">
        <v>442</v>
      </c>
      <c r="C534" s="271"/>
      <c r="D534" s="271"/>
      <c r="E534" s="271"/>
      <c r="F534" s="271"/>
      <c r="G534" s="271"/>
      <c r="H534" s="271"/>
    </row>
    <row r="535" spans="1:8" ht="15.75" customHeight="1">
      <c r="A535" s="2"/>
      <c r="B535" s="2"/>
      <c r="C535" s="4" t="s">
        <v>1564</v>
      </c>
      <c r="D535" s="4" t="s">
        <v>443</v>
      </c>
      <c r="E535" s="4" t="s">
        <v>444</v>
      </c>
      <c r="F535" s="4" t="s">
        <v>445</v>
      </c>
      <c r="G535" s="4" t="s">
        <v>235</v>
      </c>
      <c r="H535" s="5">
        <v>152.46</v>
      </c>
    </row>
    <row r="536" spans="1:8" ht="15.75" customHeight="1">
      <c r="A536" s="2"/>
      <c r="B536" s="271" t="s">
        <v>446</v>
      </c>
      <c r="C536" s="271"/>
      <c r="D536" s="271"/>
      <c r="E536" s="271"/>
      <c r="F536" s="271"/>
      <c r="G536" s="271"/>
      <c r="H536" s="271"/>
    </row>
    <row r="537" spans="1:8" ht="15.75" customHeight="1">
      <c r="A537" s="2"/>
      <c r="B537" s="2"/>
      <c r="C537" s="4" t="s">
        <v>1564</v>
      </c>
      <c r="D537" s="4" t="s">
        <v>443</v>
      </c>
      <c r="E537" s="4" t="s">
        <v>447</v>
      </c>
      <c r="F537" s="4" t="s">
        <v>2032</v>
      </c>
      <c r="G537" s="4" t="s">
        <v>2035</v>
      </c>
      <c r="H537" s="5">
        <v>152.46</v>
      </c>
    </row>
    <row r="538" spans="1:8" ht="15.75" customHeight="1">
      <c r="A538" s="2"/>
      <c r="B538" s="271" t="s">
        <v>448</v>
      </c>
      <c r="C538" s="271"/>
      <c r="D538" s="271"/>
      <c r="E538" s="271"/>
      <c r="F538" s="271"/>
      <c r="G538" s="271"/>
      <c r="H538" s="271"/>
    </row>
    <row r="539" spans="1:8" ht="15.75" customHeight="1">
      <c r="A539" s="2"/>
      <c r="B539" s="2"/>
      <c r="C539" s="4" t="s">
        <v>1564</v>
      </c>
      <c r="D539" s="4" t="s">
        <v>443</v>
      </c>
      <c r="E539" s="4" t="s">
        <v>449</v>
      </c>
      <c r="F539" s="4" t="s">
        <v>2059</v>
      </c>
      <c r="G539" s="4" t="s">
        <v>2023</v>
      </c>
      <c r="H539" s="5">
        <v>152.46</v>
      </c>
    </row>
    <row r="540" spans="1:8" ht="15.75" customHeight="1">
      <c r="A540" s="2"/>
      <c r="B540" s="271" t="s">
        <v>450</v>
      </c>
      <c r="C540" s="271"/>
      <c r="D540" s="271"/>
      <c r="E540" s="271"/>
      <c r="F540" s="271"/>
      <c r="G540" s="271"/>
      <c r="H540" s="271"/>
    </row>
    <row r="541" spans="1:8" ht="15.75" customHeight="1">
      <c r="A541" s="2"/>
      <c r="B541" s="2"/>
      <c r="C541" s="4" t="s">
        <v>1564</v>
      </c>
      <c r="D541" s="4" t="s">
        <v>443</v>
      </c>
      <c r="E541" s="4" t="s">
        <v>451</v>
      </c>
      <c r="F541" s="4" t="s">
        <v>271</v>
      </c>
      <c r="G541" s="4" t="s">
        <v>2044</v>
      </c>
      <c r="H541" s="5">
        <v>152.46</v>
      </c>
    </row>
    <row r="542" spans="1:8" ht="15.75" customHeight="1">
      <c r="A542" s="2"/>
      <c r="B542" s="271" t="s">
        <v>452</v>
      </c>
      <c r="C542" s="271"/>
      <c r="D542" s="271"/>
      <c r="E542" s="271"/>
      <c r="F542" s="271"/>
      <c r="G542" s="271"/>
      <c r="H542" s="271"/>
    </row>
    <row r="543" spans="1:8" ht="15.75" customHeight="1">
      <c r="A543" s="2"/>
      <c r="B543" s="2"/>
      <c r="C543" s="4" t="s">
        <v>1564</v>
      </c>
      <c r="D543" s="4" t="s">
        <v>443</v>
      </c>
      <c r="E543" s="4" t="s">
        <v>453</v>
      </c>
      <c r="F543" s="4" t="s">
        <v>2113</v>
      </c>
      <c r="G543" s="4" t="s">
        <v>2018</v>
      </c>
      <c r="H543" s="5">
        <v>152.46</v>
      </c>
    </row>
    <row r="544" spans="1:8" ht="15.75" customHeight="1">
      <c r="A544" s="2"/>
      <c r="B544" s="271" t="s">
        <v>454</v>
      </c>
      <c r="C544" s="271"/>
      <c r="D544" s="271"/>
      <c r="E544" s="271"/>
      <c r="F544" s="271"/>
      <c r="G544" s="271"/>
      <c r="H544" s="271"/>
    </row>
    <row r="545" spans="1:8" ht="15.75" customHeight="1">
      <c r="A545" s="2"/>
      <c r="B545" s="2"/>
      <c r="C545" s="4" t="s">
        <v>1564</v>
      </c>
      <c r="D545" s="4" t="s">
        <v>443</v>
      </c>
      <c r="E545" s="4" t="s">
        <v>455</v>
      </c>
      <c r="F545" s="4" t="s">
        <v>456</v>
      </c>
      <c r="G545" s="4" t="s">
        <v>2053</v>
      </c>
      <c r="H545" s="5">
        <v>152.46</v>
      </c>
    </row>
    <row r="546" spans="1:8" ht="15.75" customHeight="1">
      <c r="A546" s="271" t="s">
        <v>457</v>
      </c>
      <c r="B546" s="271"/>
      <c r="C546" s="271"/>
      <c r="D546" s="271"/>
      <c r="E546" s="271"/>
      <c r="F546" s="271"/>
      <c r="G546" s="271"/>
      <c r="H546" s="271"/>
    </row>
    <row r="547" spans="1:8" ht="15.75" customHeight="1">
      <c r="A547" s="2"/>
      <c r="B547" s="271" t="s">
        <v>458</v>
      </c>
      <c r="C547" s="271"/>
      <c r="D547" s="271"/>
      <c r="E547" s="271"/>
      <c r="F547" s="271"/>
      <c r="G547" s="271"/>
      <c r="H547" s="271"/>
    </row>
    <row r="548" spans="1:8" ht="15.75" customHeight="1">
      <c r="A548" s="2"/>
      <c r="B548" s="2"/>
      <c r="C548" s="4" t="s">
        <v>1562</v>
      </c>
      <c r="D548" s="4" t="s">
        <v>1589</v>
      </c>
      <c r="E548" s="4" t="s">
        <v>459</v>
      </c>
      <c r="F548" s="4" t="s">
        <v>460</v>
      </c>
      <c r="G548" s="4" t="s">
        <v>2035</v>
      </c>
      <c r="H548" s="5">
        <v>421.2</v>
      </c>
    </row>
    <row r="549" spans="1:8" ht="15.75" customHeight="1">
      <c r="A549" s="271" t="s">
        <v>461</v>
      </c>
      <c r="B549" s="271"/>
      <c r="C549" s="271"/>
      <c r="D549" s="271"/>
      <c r="E549" s="271"/>
      <c r="F549" s="271"/>
      <c r="G549" s="271"/>
      <c r="H549" s="271"/>
    </row>
    <row r="550" spans="1:8" ht="15.75" customHeight="1">
      <c r="A550" s="2"/>
      <c r="B550" s="271" t="s">
        <v>462</v>
      </c>
      <c r="C550" s="271"/>
      <c r="D550" s="271"/>
      <c r="E550" s="271"/>
      <c r="F550" s="271"/>
      <c r="G550" s="271"/>
      <c r="H550" s="271"/>
    </row>
    <row r="551" spans="1:8" ht="15.75" customHeight="1">
      <c r="A551" s="2"/>
      <c r="B551" s="2"/>
      <c r="C551" s="4" t="s">
        <v>1561</v>
      </c>
      <c r="D551" s="4" t="s">
        <v>1598</v>
      </c>
      <c r="E551" s="4" t="s">
        <v>463</v>
      </c>
      <c r="F551" s="4" t="s">
        <v>464</v>
      </c>
      <c r="G551" s="4" t="s">
        <v>235</v>
      </c>
      <c r="H551" s="5">
        <v>57.95</v>
      </c>
    </row>
    <row r="552" spans="1:8" ht="15.75" customHeight="1">
      <c r="A552" s="2"/>
      <c r="B552" s="271" t="s">
        <v>465</v>
      </c>
      <c r="C552" s="271"/>
      <c r="D552" s="271"/>
      <c r="E552" s="271"/>
      <c r="F552" s="271"/>
      <c r="G552" s="271"/>
      <c r="H552" s="271"/>
    </row>
    <row r="553" spans="1:8" ht="15.75" customHeight="1">
      <c r="A553" s="2"/>
      <c r="B553" s="2"/>
      <c r="C553" s="4" t="s">
        <v>1561</v>
      </c>
      <c r="D553" s="4" t="s">
        <v>1598</v>
      </c>
      <c r="E553" s="4" t="s">
        <v>466</v>
      </c>
      <c r="F553" s="4" t="s">
        <v>2029</v>
      </c>
      <c r="G553" s="4" t="s">
        <v>2030</v>
      </c>
      <c r="H553" s="5">
        <v>57.95</v>
      </c>
    </row>
    <row r="554" spans="1:8" ht="15.75" customHeight="1">
      <c r="A554" s="2"/>
      <c r="B554" s="271" t="s">
        <v>467</v>
      </c>
      <c r="C554" s="271"/>
      <c r="D554" s="271"/>
      <c r="E554" s="271"/>
      <c r="F554" s="271"/>
      <c r="G554" s="271"/>
      <c r="H554" s="271"/>
    </row>
    <row r="555" spans="1:8" ht="15.75" customHeight="1">
      <c r="A555" s="2"/>
      <c r="B555" s="2"/>
      <c r="C555" s="4" t="s">
        <v>1561</v>
      </c>
      <c r="D555" s="4" t="s">
        <v>1598</v>
      </c>
      <c r="E555" s="4" t="s">
        <v>468</v>
      </c>
      <c r="F555" s="4" t="s">
        <v>460</v>
      </c>
      <c r="G555" s="4" t="s">
        <v>2035</v>
      </c>
      <c r="H555" s="5">
        <v>61</v>
      </c>
    </row>
    <row r="556" spans="1:8" ht="15.75" customHeight="1">
      <c r="A556" s="2"/>
      <c r="B556" s="271" t="s">
        <v>469</v>
      </c>
      <c r="C556" s="271"/>
      <c r="D556" s="271"/>
      <c r="E556" s="271"/>
      <c r="F556" s="271"/>
      <c r="G556" s="271"/>
      <c r="H556" s="271"/>
    </row>
    <row r="557" spans="1:8" ht="15.75" customHeight="1">
      <c r="A557" s="2"/>
      <c r="B557" s="2"/>
      <c r="C557" s="4" t="s">
        <v>1561</v>
      </c>
      <c r="D557" s="4" t="s">
        <v>1598</v>
      </c>
      <c r="E557" s="4" t="s">
        <v>470</v>
      </c>
      <c r="F557" s="4" t="s">
        <v>268</v>
      </c>
      <c r="G557" s="4" t="s">
        <v>2067</v>
      </c>
      <c r="H557" s="5">
        <v>61</v>
      </c>
    </row>
    <row r="558" spans="1:8" ht="15.75" customHeight="1">
      <c r="A558" s="2"/>
      <c r="B558" s="271" t="s">
        <v>471</v>
      </c>
      <c r="C558" s="271"/>
      <c r="D558" s="271"/>
      <c r="E558" s="271"/>
      <c r="F558" s="271"/>
      <c r="G558" s="271"/>
      <c r="H558" s="271"/>
    </row>
    <row r="559" spans="1:8" ht="15.75" customHeight="1">
      <c r="A559" s="2"/>
      <c r="B559" s="2"/>
      <c r="C559" s="4" t="s">
        <v>1561</v>
      </c>
      <c r="D559" s="4" t="s">
        <v>1598</v>
      </c>
      <c r="E559" s="4" t="s">
        <v>472</v>
      </c>
      <c r="F559" s="4" t="s">
        <v>440</v>
      </c>
      <c r="G559" s="4" t="s">
        <v>2023</v>
      </c>
      <c r="H559" s="5">
        <v>61</v>
      </c>
    </row>
    <row r="560" spans="1:8" ht="15.75" customHeight="1">
      <c r="A560" s="2"/>
      <c r="B560" s="271" t="s">
        <v>473</v>
      </c>
      <c r="C560" s="271"/>
      <c r="D560" s="271"/>
      <c r="E560" s="271"/>
      <c r="F560" s="271"/>
      <c r="G560" s="271"/>
      <c r="H560" s="271"/>
    </row>
    <row r="561" spans="1:8" ht="15.75" customHeight="1">
      <c r="A561" s="2"/>
      <c r="B561" s="2"/>
      <c r="C561" s="4" t="s">
        <v>1561</v>
      </c>
      <c r="D561" s="4" t="s">
        <v>1598</v>
      </c>
      <c r="E561" s="4" t="s">
        <v>474</v>
      </c>
      <c r="F561" s="4" t="s">
        <v>2039</v>
      </c>
      <c r="G561" s="4" t="s">
        <v>2013</v>
      </c>
      <c r="H561" s="5">
        <v>61</v>
      </c>
    </row>
    <row r="562" spans="1:8" ht="15.75" customHeight="1">
      <c r="A562" s="2"/>
      <c r="B562" s="271" t="s">
        <v>475</v>
      </c>
      <c r="C562" s="271"/>
      <c r="D562" s="271"/>
      <c r="E562" s="271"/>
      <c r="F562" s="271"/>
      <c r="G562" s="271"/>
      <c r="H562" s="271"/>
    </row>
    <row r="563" spans="1:8" ht="15.75" customHeight="1">
      <c r="A563" s="2"/>
      <c r="B563" s="2"/>
      <c r="C563" s="4" t="s">
        <v>1561</v>
      </c>
      <c r="D563" s="4" t="s">
        <v>1598</v>
      </c>
      <c r="E563" s="4" t="s">
        <v>476</v>
      </c>
      <c r="F563" s="4" t="s">
        <v>477</v>
      </c>
      <c r="G563" s="4" t="s">
        <v>2047</v>
      </c>
      <c r="H563" s="5">
        <v>61</v>
      </c>
    </row>
    <row r="564" spans="1:8" ht="15.75" customHeight="1">
      <c r="A564" s="2"/>
      <c r="B564" s="271" t="s">
        <v>478</v>
      </c>
      <c r="C564" s="271"/>
      <c r="D564" s="271"/>
      <c r="E564" s="271"/>
      <c r="F564" s="271"/>
      <c r="G564" s="271"/>
      <c r="H564" s="271"/>
    </row>
    <row r="565" spans="1:8" ht="15.75" customHeight="1">
      <c r="A565" s="2"/>
      <c r="B565" s="2"/>
      <c r="C565" s="4" t="s">
        <v>1561</v>
      </c>
      <c r="D565" s="4" t="s">
        <v>1598</v>
      </c>
      <c r="E565" s="4" t="s">
        <v>479</v>
      </c>
      <c r="F565" s="4" t="s">
        <v>368</v>
      </c>
      <c r="G565" s="4" t="s">
        <v>2047</v>
      </c>
      <c r="H565" s="5">
        <v>61</v>
      </c>
    </row>
    <row r="566" spans="1:8" ht="15.75" customHeight="1">
      <c r="A566" s="2"/>
      <c r="B566" s="271" t="s">
        <v>480</v>
      </c>
      <c r="C566" s="271"/>
      <c r="D566" s="271"/>
      <c r="E566" s="271"/>
      <c r="F566" s="271"/>
      <c r="G566" s="271"/>
      <c r="H566" s="271"/>
    </row>
    <row r="567" spans="1:8" ht="15.75" customHeight="1">
      <c r="A567" s="2"/>
      <c r="B567" s="2"/>
      <c r="C567" s="4" t="s">
        <v>1561</v>
      </c>
      <c r="D567" s="4" t="s">
        <v>1598</v>
      </c>
      <c r="E567" s="4" t="s">
        <v>481</v>
      </c>
      <c r="F567" s="4" t="s">
        <v>265</v>
      </c>
      <c r="G567" s="4" t="s">
        <v>2018</v>
      </c>
      <c r="H567" s="5">
        <v>61</v>
      </c>
    </row>
    <row r="568" spans="1:8" ht="15.75" customHeight="1">
      <c r="A568" s="2"/>
      <c r="B568" s="271" t="s">
        <v>482</v>
      </c>
      <c r="C568" s="271"/>
      <c r="D568" s="271"/>
      <c r="E568" s="271"/>
      <c r="F568" s="271"/>
      <c r="G568" s="271"/>
      <c r="H568" s="271"/>
    </row>
    <row r="569" spans="1:8" ht="15.75" customHeight="1">
      <c r="A569" s="2"/>
      <c r="B569" s="2"/>
      <c r="C569" s="4" t="s">
        <v>1561</v>
      </c>
      <c r="D569" s="4" t="s">
        <v>1598</v>
      </c>
      <c r="E569" s="4" t="s">
        <v>483</v>
      </c>
      <c r="F569" s="4" t="s">
        <v>2115</v>
      </c>
      <c r="G569" s="4" t="s">
        <v>2053</v>
      </c>
      <c r="H569" s="5">
        <v>61</v>
      </c>
    </row>
    <row r="570" spans="1:8" ht="15.75" customHeight="1">
      <c r="A570" s="2"/>
      <c r="B570" s="271" t="s">
        <v>484</v>
      </c>
      <c r="C570" s="271"/>
      <c r="D570" s="271"/>
      <c r="E570" s="271"/>
      <c r="F570" s="271"/>
      <c r="G570" s="271"/>
      <c r="H570" s="271"/>
    </row>
    <row r="571" spans="1:8" ht="15.75" customHeight="1">
      <c r="A571" s="2"/>
      <c r="B571" s="2"/>
      <c r="C571" s="4" t="s">
        <v>1561</v>
      </c>
      <c r="D571" s="4" t="s">
        <v>1598</v>
      </c>
      <c r="E571" s="4" t="s">
        <v>485</v>
      </c>
      <c r="F571" s="4" t="s">
        <v>2117</v>
      </c>
      <c r="G571" s="4" t="s">
        <v>2053</v>
      </c>
      <c r="H571" s="5">
        <v>61</v>
      </c>
    </row>
    <row r="572" spans="1:8" ht="15.75" customHeight="1">
      <c r="A572" s="2"/>
      <c r="B572" s="271" t="s">
        <v>486</v>
      </c>
      <c r="C572" s="271"/>
      <c r="D572" s="271"/>
      <c r="E572" s="271"/>
      <c r="F572" s="271"/>
      <c r="G572" s="271"/>
      <c r="H572" s="271"/>
    </row>
    <row r="573" spans="1:8" ht="15.75" customHeight="1">
      <c r="A573" s="2"/>
      <c r="B573" s="2"/>
      <c r="C573" s="4" t="s">
        <v>1561</v>
      </c>
      <c r="D573" s="4" t="s">
        <v>1598</v>
      </c>
      <c r="E573" s="4" t="s">
        <v>487</v>
      </c>
      <c r="F573" s="4" t="s">
        <v>251</v>
      </c>
      <c r="G573" s="4" t="s">
        <v>2027</v>
      </c>
      <c r="H573" s="5">
        <v>57.95</v>
      </c>
    </row>
    <row r="574" spans="1:8" ht="15.75" customHeight="1">
      <c r="A574" s="271" t="s">
        <v>488</v>
      </c>
      <c r="B574" s="271"/>
      <c r="C574" s="271"/>
      <c r="D574" s="271"/>
      <c r="E574" s="271"/>
      <c r="F574" s="271"/>
      <c r="G574" s="271"/>
      <c r="H574" s="271"/>
    </row>
    <row r="575" spans="1:8" ht="15.75" customHeight="1">
      <c r="A575" s="2"/>
      <c r="B575" s="271" t="s">
        <v>489</v>
      </c>
      <c r="C575" s="271"/>
      <c r="D575" s="271"/>
      <c r="E575" s="271"/>
      <c r="F575" s="271"/>
      <c r="G575" s="271"/>
      <c r="H575" s="271"/>
    </row>
    <row r="576" spans="1:8" ht="15.75" customHeight="1">
      <c r="A576" s="2"/>
      <c r="B576" s="2"/>
      <c r="C576" s="4" t="s">
        <v>1556</v>
      </c>
      <c r="D576" s="4" t="s">
        <v>1581</v>
      </c>
      <c r="E576" s="4" t="s">
        <v>490</v>
      </c>
      <c r="F576" s="4" t="s">
        <v>491</v>
      </c>
      <c r="G576" s="4" t="s">
        <v>2035</v>
      </c>
      <c r="H576" s="5">
        <v>21.62</v>
      </c>
    </row>
    <row r="577" spans="1:8" ht="15.75" customHeight="1">
      <c r="A577" s="2"/>
      <c r="B577" s="2"/>
      <c r="C577" s="4" t="s">
        <v>1556</v>
      </c>
      <c r="D577" s="4" t="s">
        <v>1581</v>
      </c>
      <c r="E577" s="4" t="s">
        <v>490</v>
      </c>
      <c r="F577" s="4" t="s">
        <v>491</v>
      </c>
      <c r="G577" s="4" t="s">
        <v>2035</v>
      </c>
      <c r="H577" s="5">
        <v>142.5</v>
      </c>
    </row>
    <row r="578" spans="1:8" ht="15.75" customHeight="1">
      <c r="A578" s="2"/>
      <c r="B578" s="271" t="s">
        <v>492</v>
      </c>
      <c r="C578" s="271"/>
      <c r="D578" s="271"/>
      <c r="E578" s="271"/>
      <c r="F578" s="271"/>
      <c r="G578" s="271"/>
      <c r="H578" s="271"/>
    </row>
    <row r="579" spans="1:8" ht="15.75" customHeight="1">
      <c r="A579" s="2"/>
      <c r="B579" s="2"/>
      <c r="C579" s="4" t="s">
        <v>1556</v>
      </c>
      <c r="D579" s="4" t="s">
        <v>1581</v>
      </c>
      <c r="E579" s="4" t="s">
        <v>493</v>
      </c>
      <c r="F579" s="4" t="s">
        <v>494</v>
      </c>
      <c r="G579" s="4" t="s">
        <v>2067</v>
      </c>
      <c r="H579" s="5">
        <v>24.81</v>
      </c>
    </row>
    <row r="580" spans="1:8" ht="15.75" customHeight="1">
      <c r="A580" s="2"/>
      <c r="B580" s="2"/>
      <c r="C580" s="4" t="s">
        <v>1556</v>
      </c>
      <c r="D580" s="4" t="s">
        <v>1581</v>
      </c>
      <c r="E580" s="4" t="s">
        <v>493</v>
      </c>
      <c r="F580" s="4" t="s">
        <v>494</v>
      </c>
      <c r="G580" s="4" t="s">
        <v>2067</v>
      </c>
      <c r="H580" s="5">
        <v>85.02</v>
      </c>
    </row>
    <row r="581" spans="1:8" ht="15.75" customHeight="1">
      <c r="A581" s="2"/>
      <c r="B581" s="2"/>
      <c r="C581" s="4" t="s">
        <v>1556</v>
      </c>
      <c r="D581" s="4" t="s">
        <v>1581</v>
      </c>
      <c r="E581" s="4" t="s">
        <v>493</v>
      </c>
      <c r="F581" s="4" t="s">
        <v>494</v>
      </c>
      <c r="G581" s="4" t="s">
        <v>2067</v>
      </c>
      <c r="H581" s="5">
        <v>48.99</v>
      </c>
    </row>
    <row r="582" spans="1:8" ht="15.75" customHeight="1">
      <c r="A582" s="2"/>
      <c r="B582" s="2"/>
      <c r="C582" s="4" t="s">
        <v>1556</v>
      </c>
      <c r="D582" s="4" t="s">
        <v>1581</v>
      </c>
      <c r="E582" s="4" t="s">
        <v>493</v>
      </c>
      <c r="F582" s="4" t="s">
        <v>494</v>
      </c>
      <c r="G582" s="4" t="s">
        <v>2067</v>
      </c>
      <c r="H582" s="5">
        <v>74.25</v>
      </c>
    </row>
    <row r="583" spans="1:8" ht="15.75" customHeight="1">
      <c r="A583" s="2"/>
      <c r="B583" s="2"/>
      <c r="C583" s="4" t="s">
        <v>1556</v>
      </c>
      <c r="D583" s="4" t="s">
        <v>1581</v>
      </c>
      <c r="E583" s="4" t="s">
        <v>493</v>
      </c>
      <c r="F583" s="4" t="s">
        <v>494</v>
      </c>
      <c r="G583" s="4" t="s">
        <v>2067</v>
      </c>
      <c r="H583" s="5">
        <v>173.25</v>
      </c>
    </row>
    <row r="584" spans="1:8" ht="15.75" customHeight="1">
      <c r="A584" s="2"/>
      <c r="B584" s="2"/>
      <c r="C584" s="4" t="s">
        <v>1556</v>
      </c>
      <c r="D584" s="4" t="s">
        <v>1581</v>
      </c>
      <c r="E584" s="4" t="s">
        <v>493</v>
      </c>
      <c r="F584" s="4" t="s">
        <v>494</v>
      </c>
      <c r="G584" s="4" t="s">
        <v>2067</v>
      </c>
      <c r="H584" s="5">
        <v>99</v>
      </c>
    </row>
    <row r="585" spans="1:8" ht="15.75" customHeight="1">
      <c r="A585" s="2"/>
      <c r="B585" s="2"/>
      <c r="C585" s="4" t="s">
        <v>1556</v>
      </c>
      <c r="D585" s="4" t="s">
        <v>1581</v>
      </c>
      <c r="E585" s="4" t="s">
        <v>493</v>
      </c>
      <c r="F585" s="4" t="s">
        <v>494</v>
      </c>
      <c r="G585" s="4" t="s">
        <v>2067</v>
      </c>
      <c r="H585" s="5">
        <v>148.5</v>
      </c>
    </row>
    <row r="586" spans="1:8" ht="15.75" customHeight="1">
      <c r="A586" s="2"/>
      <c r="B586" s="271" t="s">
        <v>495</v>
      </c>
      <c r="C586" s="271"/>
      <c r="D586" s="271"/>
      <c r="E586" s="271"/>
      <c r="F586" s="271"/>
      <c r="G586" s="271"/>
      <c r="H586" s="271"/>
    </row>
    <row r="587" spans="1:8" ht="15.75" customHeight="1">
      <c r="A587" s="2"/>
      <c r="B587" s="2"/>
      <c r="C587" s="4" t="s">
        <v>1556</v>
      </c>
      <c r="D587" s="4" t="s">
        <v>1581</v>
      </c>
      <c r="E587" s="4" t="s">
        <v>496</v>
      </c>
      <c r="F587" s="4" t="s">
        <v>365</v>
      </c>
      <c r="G587" s="4" t="s">
        <v>2023</v>
      </c>
      <c r="H587" s="5">
        <v>99.44</v>
      </c>
    </row>
    <row r="588" spans="1:8" ht="15.75" customHeight="1">
      <c r="A588" s="2"/>
      <c r="B588" s="2"/>
      <c r="C588" s="4" t="s">
        <v>1556</v>
      </c>
      <c r="D588" s="4" t="s">
        <v>1581</v>
      </c>
      <c r="E588" s="4" t="s">
        <v>496</v>
      </c>
      <c r="F588" s="4" t="s">
        <v>365</v>
      </c>
      <c r="G588" s="4" t="s">
        <v>2023</v>
      </c>
      <c r="H588" s="5">
        <v>123.75</v>
      </c>
    </row>
    <row r="589" spans="1:8" ht="15.75" customHeight="1">
      <c r="A589" s="2"/>
      <c r="B589" s="271" t="s">
        <v>497</v>
      </c>
      <c r="C589" s="271"/>
      <c r="D589" s="271"/>
      <c r="E589" s="271"/>
      <c r="F589" s="271"/>
      <c r="G589" s="271"/>
      <c r="H589" s="271"/>
    </row>
    <row r="590" spans="1:8" ht="15.75" customHeight="1">
      <c r="A590" s="2"/>
      <c r="B590" s="2"/>
      <c r="C590" s="4" t="s">
        <v>1556</v>
      </c>
      <c r="D590" s="4" t="s">
        <v>1581</v>
      </c>
      <c r="E590" s="4" t="s">
        <v>498</v>
      </c>
      <c r="F590" s="4" t="s">
        <v>499</v>
      </c>
      <c r="G590" s="4" t="s">
        <v>2013</v>
      </c>
      <c r="H590" s="5">
        <v>84.59</v>
      </c>
    </row>
    <row r="591" spans="1:8" ht="15.75" customHeight="1">
      <c r="A591" s="2"/>
      <c r="B591" s="2"/>
      <c r="C591" s="4" t="s">
        <v>1556</v>
      </c>
      <c r="D591" s="4" t="s">
        <v>1581</v>
      </c>
      <c r="E591" s="4" t="s">
        <v>498</v>
      </c>
      <c r="F591" s="4" t="s">
        <v>499</v>
      </c>
      <c r="G591" s="4" t="s">
        <v>2013</v>
      </c>
      <c r="H591" s="5">
        <v>74.25</v>
      </c>
    </row>
    <row r="592" spans="1:8" ht="15.75" customHeight="1">
      <c r="A592" s="2"/>
      <c r="B592" s="2"/>
      <c r="C592" s="4" t="s">
        <v>1556</v>
      </c>
      <c r="D592" s="4" t="s">
        <v>1581</v>
      </c>
      <c r="E592" s="4" t="s">
        <v>498</v>
      </c>
      <c r="F592" s="4" t="s">
        <v>499</v>
      </c>
      <c r="G592" s="4" t="s">
        <v>2013</v>
      </c>
      <c r="H592" s="5">
        <v>74.25</v>
      </c>
    </row>
    <row r="593" spans="1:8" ht="15.75" customHeight="1">
      <c r="A593" s="2"/>
      <c r="B593" s="271" t="s">
        <v>500</v>
      </c>
      <c r="C593" s="271"/>
      <c r="D593" s="271"/>
      <c r="E593" s="271"/>
      <c r="F593" s="271"/>
      <c r="G593" s="271"/>
      <c r="H593" s="271"/>
    </row>
    <row r="594" spans="1:8" ht="15.75" customHeight="1">
      <c r="A594" s="2"/>
      <c r="B594" s="2"/>
      <c r="C594" s="4" t="s">
        <v>1561</v>
      </c>
      <c r="D594" s="4" t="s">
        <v>1599</v>
      </c>
      <c r="E594" s="4" t="s">
        <v>501</v>
      </c>
      <c r="F594" s="4" t="s">
        <v>502</v>
      </c>
      <c r="G594" s="4" t="s">
        <v>2018</v>
      </c>
      <c r="H594" s="5">
        <v>807.75</v>
      </c>
    </row>
    <row r="595" spans="1:8" ht="15.75" customHeight="1">
      <c r="A595" s="2"/>
      <c r="B595" s="2"/>
      <c r="C595" s="4" t="s">
        <v>1567</v>
      </c>
      <c r="D595" s="4" t="s">
        <v>1600</v>
      </c>
      <c r="E595" s="4" t="s">
        <v>501</v>
      </c>
      <c r="F595" s="4" t="s">
        <v>502</v>
      </c>
      <c r="G595" s="4" t="s">
        <v>2018</v>
      </c>
      <c r="H595" s="5">
        <v>394.59</v>
      </c>
    </row>
    <row r="596" spans="1:8" ht="15.75" customHeight="1">
      <c r="A596" s="2"/>
      <c r="B596" s="2"/>
      <c r="C596" s="4" t="s">
        <v>1568</v>
      </c>
      <c r="D596" s="4" t="s">
        <v>1601</v>
      </c>
      <c r="E596" s="4" t="s">
        <v>501</v>
      </c>
      <c r="F596" s="4" t="s">
        <v>502</v>
      </c>
      <c r="G596" s="4" t="s">
        <v>2018</v>
      </c>
      <c r="H596" s="5">
        <v>1636.21</v>
      </c>
    </row>
    <row r="597" spans="1:8" ht="15.75" customHeight="1">
      <c r="A597" s="2"/>
      <c r="B597" s="271" t="s">
        <v>503</v>
      </c>
      <c r="C597" s="271"/>
      <c r="D597" s="271"/>
      <c r="E597" s="271"/>
      <c r="F597" s="271"/>
      <c r="G597" s="271"/>
      <c r="H597" s="271"/>
    </row>
    <row r="598" spans="1:8" ht="15.75" customHeight="1">
      <c r="A598" s="2"/>
      <c r="B598" s="2"/>
      <c r="C598" s="4" t="s">
        <v>1561</v>
      </c>
      <c r="D598" s="4" t="s">
        <v>1599</v>
      </c>
      <c r="E598" s="4" t="s">
        <v>504</v>
      </c>
      <c r="F598" s="4" t="s">
        <v>505</v>
      </c>
      <c r="G598" s="4" t="s">
        <v>2050</v>
      </c>
      <c r="H598" s="5">
        <v>807.75</v>
      </c>
    </row>
    <row r="599" spans="1:8" ht="15.75" customHeight="1">
      <c r="A599" s="2"/>
      <c r="B599" s="2"/>
      <c r="C599" s="4" t="s">
        <v>1567</v>
      </c>
      <c r="D599" s="4" t="s">
        <v>1600</v>
      </c>
      <c r="E599" s="4" t="s">
        <v>504</v>
      </c>
      <c r="F599" s="4" t="s">
        <v>505</v>
      </c>
      <c r="G599" s="4" t="s">
        <v>2050</v>
      </c>
      <c r="H599" s="5">
        <v>394.59</v>
      </c>
    </row>
    <row r="600" spans="1:8" ht="15.75" customHeight="1">
      <c r="A600" s="2"/>
      <c r="B600" s="2"/>
      <c r="C600" s="4" t="s">
        <v>1568</v>
      </c>
      <c r="D600" s="4" t="s">
        <v>1601</v>
      </c>
      <c r="E600" s="4" t="s">
        <v>504</v>
      </c>
      <c r="F600" s="4" t="s">
        <v>505</v>
      </c>
      <c r="G600" s="4" t="s">
        <v>2050</v>
      </c>
      <c r="H600" s="5">
        <v>1636.21</v>
      </c>
    </row>
    <row r="601" spans="1:8" ht="15.75" customHeight="1">
      <c r="A601" s="2"/>
      <c r="B601" s="271" t="s">
        <v>506</v>
      </c>
      <c r="C601" s="271"/>
      <c r="D601" s="271"/>
      <c r="E601" s="271"/>
      <c r="F601" s="271"/>
      <c r="G601" s="271"/>
      <c r="H601" s="271"/>
    </row>
    <row r="602" spans="1:8" ht="15.75" customHeight="1">
      <c r="A602" s="2"/>
      <c r="B602" s="2"/>
      <c r="C602" s="4" t="s">
        <v>1561</v>
      </c>
      <c r="D602" s="4" t="s">
        <v>1599</v>
      </c>
      <c r="E602" s="4" t="s">
        <v>507</v>
      </c>
      <c r="F602" s="4" t="s">
        <v>374</v>
      </c>
      <c r="G602" s="4" t="s">
        <v>2053</v>
      </c>
      <c r="H602" s="5">
        <v>807.75</v>
      </c>
    </row>
    <row r="603" spans="1:8" ht="15.75" customHeight="1">
      <c r="A603" s="2"/>
      <c r="B603" s="2"/>
      <c r="C603" s="4" t="s">
        <v>1567</v>
      </c>
      <c r="D603" s="4" t="s">
        <v>1600</v>
      </c>
      <c r="E603" s="4" t="s">
        <v>507</v>
      </c>
      <c r="F603" s="4" t="s">
        <v>374</v>
      </c>
      <c r="G603" s="4" t="s">
        <v>2053</v>
      </c>
      <c r="H603" s="5">
        <v>394.59</v>
      </c>
    </row>
    <row r="604" spans="1:8" ht="15.75" customHeight="1">
      <c r="A604" s="2"/>
      <c r="B604" s="2"/>
      <c r="C604" s="4" t="s">
        <v>1568</v>
      </c>
      <c r="D604" s="4" t="s">
        <v>1601</v>
      </c>
      <c r="E604" s="4" t="s">
        <v>507</v>
      </c>
      <c r="F604" s="4" t="s">
        <v>374</v>
      </c>
      <c r="G604" s="4" t="s">
        <v>2053</v>
      </c>
      <c r="H604" s="5">
        <v>1636.21</v>
      </c>
    </row>
    <row r="605" spans="1:8" ht="15.75" customHeight="1">
      <c r="A605" s="2"/>
      <c r="B605" s="271" t="s">
        <v>508</v>
      </c>
      <c r="C605" s="271"/>
      <c r="D605" s="271"/>
      <c r="E605" s="271"/>
      <c r="F605" s="271"/>
      <c r="G605" s="271"/>
      <c r="H605" s="271"/>
    </row>
    <row r="606" spans="1:8" ht="15.75" customHeight="1">
      <c r="A606" s="2"/>
      <c r="B606" s="2"/>
      <c r="C606" s="4" t="s">
        <v>1561</v>
      </c>
      <c r="D606" s="4" t="s">
        <v>1599</v>
      </c>
      <c r="E606" s="4" t="s">
        <v>509</v>
      </c>
      <c r="F606" s="4" t="s">
        <v>510</v>
      </c>
      <c r="G606" s="4" t="s">
        <v>2027</v>
      </c>
      <c r="H606" s="5">
        <v>810.96</v>
      </c>
    </row>
    <row r="607" spans="1:8" ht="15.75" customHeight="1">
      <c r="A607" s="2"/>
      <c r="B607" s="2"/>
      <c r="C607" s="4" t="s">
        <v>1567</v>
      </c>
      <c r="D607" s="4" t="s">
        <v>1600</v>
      </c>
      <c r="E607" s="4" t="s">
        <v>509</v>
      </c>
      <c r="F607" s="4" t="s">
        <v>510</v>
      </c>
      <c r="G607" s="4" t="s">
        <v>2027</v>
      </c>
      <c r="H607" s="5">
        <v>396.16</v>
      </c>
    </row>
    <row r="608" spans="1:8" ht="15.75" customHeight="1">
      <c r="A608" s="2"/>
      <c r="B608" s="2"/>
      <c r="C608" s="4" t="s">
        <v>1568</v>
      </c>
      <c r="D608" s="4" t="s">
        <v>1601</v>
      </c>
      <c r="E608" s="4" t="s">
        <v>509</v>
      </c>
      <c r="F608" s="4" t="s">
        <v>510</v>
      </c>
      <c r="G608" s="4" t="s">
        <v>2027</v>
      </c>
      <c r="H608" s="5">
        <v>1642.71</v>
      </c>
    </row>
    <row r="609" spans="1:8" ht="15.75" customHeight="1">
      <c r="A609" s="2"/>
      <c r="B609" s="271" t="s">
        <v>511</v>
      </c>
      <c r="C609" s="271"/>
      <c r="D609" s="271"/>
      <c r="E609" s="271"/>
      <c r="F609" s="271"/>
      <c r="G609" s="271"/>
      <c r="H609" s="271"/>
    </row>
    <row r="610" spans="1:8" ht="15.75" customHeight="1">
      <c r="A610" s="2"/>
      <c r="B610" s="2"/>
      <c r="C610" s="4" t="s">
        <v>1561</v>
      </c>
      <c r="D610" s="4" t="s">
        <v>1599</v>
      </c>
      <c r="E610" s="4" t="s">
        <v>512</v>
      </c>
      <c r="F610" s="4" t="s">
        <v>513</v>
      </c>
      <c r="G610" s="4" t="s">
        <v>235</v>
      </c>
      <c r="H610" s="5">
        <v>810.96</v>
      </c>
    </row>
    <row r="611" spans="1:8" ht="15.75" customHeight="1">
      <c r="A611" s="2"/>
      <c r="B611" s="2"/>
      <c r="C611" s="4" t="s">
        <v>1567</v>
      </c>
      <c r="D611" s="4" t="s">
        <v>1600</v>
      </c>
      <c r="E611" s="4" t="s">
        <v>512</v>
      </c>
      <c r="F611" s="4" t="s">
        <v>513</v>
      </c>
      <c r="G611" s="4" t="s">
        <v>235</v>
      </c>
      <c r="H611" s="5">
        <v>396.16</v>
      </c>
    </row>
    <row r="612" spans="1:8" ht="15.75" customHeight="1">
      <c r="A612" s="2"/>
      <c r="B612" s="2"/>
      <c r="C612" s="4" t="s">
        <v>1568</v>
      </c>
      <c r="D612" s="4" t="s">
        <v>1601</v>
      </c>
      <c r="E612" s="4" t="s">
        <v>512</v>
      </c>
      <c r="F612" s="4" t="s">
        <v>513</v>
      </c>
      <c r="G612" s="4" t="s">
        <v>235</v>
      </c>
      <c r="H612" s="5">
        <v>1642.71</v>
      </c>
    </row>
    <row r="613" spans="1:8" ht="15.75" customHeight="1">
      <c r="A613" s="2"/>
      <c r="B613" s="271" t="s">
        <v>514</v>
      </c>
      <c r="C613" s="271"/>
      <c r="D613" s="271"/>
      <c r="E613" s="271"/>
      <c r="F613" s="271"/>
      <c r="G613" s="271"/>
      <c r="H613" s="271"/>
    </row>
    <row r="614" spans="1:8" ht="15.75" customHeight="1">
      <c r="A614" s="2"/>
      <c r="B614" s="2"/>
      <c r="C614" s="4" t="s">
        <v>1561</v>
      </c>
      <c r="D614" s="4" t="s">
        <v>1599</v>
      </c>
      <c r="E614" s="4" t="s">
        <v>515</v>
      </c>
      <c r="F614" s="4" t="s">
        <v>516</v>
      </c>
      <c r="G614" s="4" t="s">
        <v>2030</v>
      </c>
      <c r="H614" s="5">
        <v>810.96</v>
      </c>
    </row>
    <row r="615" spans="1:8" ht="15.75" customHeight="1">
      <c r="A615" s="2"/>
      <c r="B615" s="2"/>
      <c r="C615" s="4" t="s">
        <v>1567</v>
      </c>
      <c r="D615" s="4" t="s">
        <v>1600</v>
      </c>
      <c r="E615" s="4" t="s">
        <v>515</v>
      </c>
      <c r="F615" s="4" t="s">
        <v>516</v>
      </c>
      <c r="G615" s="4" t="s">
        <v>2030</v>
      </c>
      <c r="H615" s="5">
        <v>396.16</v>
      </c>
    </row>
    <row r="616" spans="1:8" ht="15.75" customHeight="1">
      <c r="A616" s="2"/>
      <c r="B616" s="2"/>
      <c r="C616" s="4" t="s">
        <v>1568</v>
      </c>
      <c r="D616" s="4" t="s">
        <v>1601</v>
      </c>
      <c r="E616" s="4" t="s">
        <v>515</v>
      </c>
      <c r="F616" s="4" t="s">
        <v>516</v>
      </c>
      <c r="G616" s="4" t="s">
        <v>2030</v>
      </c>
      <c r="H616" s="5">
        <v>1642.71</v>
      </c>
    </row>
    <row r="617" spans="1:8" ht="15.75" customHeight="1">
      <c r="A617" s="2"/>
      <c r="B617" s="271" t="s">
        <v>517</v>
      </c>
      <c r="C617" s="271"/>
      <c r="D617" s="271"/>
      <c r="E617" s="271"/>
      <c r="F617" s="271"/>
      <c r="G617" s="271"/>
      <c r="H617" s="271"/>
    </row>
    <row r="618" spans="1:8" ht="15.75" customHeight="1">
      <c r="A618" s="2"/>
      <c r="B618" s="2"/>
      <c r="C618" s="4" t="s">
        <v>1561</v>
      </c>
      <c r="D618" s="4" t="s">
        <v>1599</v>
      </c>
      <c r="E618" s="4" t="s">
        <v>518</v>
      </c>
      <c r="F618" s="4" t="s">
        <v>377</v>
      </c>
      <c r="G618" s="4" t="s">
        <v>2035</v>
      </c>
      <c r="H618" s="5">
        <v>823</v>
      </c>
    </row>
    <row r="619" spans="1:8" ht="15.75" customHeight="1">
      <c r="A619" s="2"/>
      <c r="B619" s="2"/>
      <c r="C619" s="4" t="s">
        <v>1567</v>
      </c>
      <c r="D619" s="4" t="s">
        <v>1600</v>
      </c>
      <c r="E619" s="4" t="s">
        <v>518</v>
      </c>
      <c r="F619" s="4" t="s">
        <v>377</v>
      </c>
      <c r="G619" s="4" t="s">
        <v>2035</v>
      </c>
      <c r="H619" s="5">
        <v>402.04</v>
      </c>
    </row>
    <row r="620" spans="1:8" ht="15.75" customHeight="1">
      <c r="A620" s="2"/>
      <c r="B620" s="2"/>
      <c r="C620" s="4" t="s">
        <v>1568</v>
      </c>
      <c r="D620" s="4" t="s">
        <v>1601</v>
      </c>
      <c r="E620" s="4" t="s">
        <v>518</v>
      </c>
      <c r="F620" s="4" t="s">
        <v>377</v>
      </c>
      <c r="G620" s="4" t="s">
        <v>2035</v>
      </c>
      <c r="H620" s="5">
        <v>1667.09</v>
      </c>
    </row>
    <row r="621" spans="1:8" ht="15.75" customHeight="1">
      <c r="A621" s="2"/>
      <c r="B621" s="271" t="s">
        <v>519</v>
      </c>
      <c r="C621" s="271"/>
      <c r="D621" s="271"/>
      <c r="E621" s="271"/>
      <c r="F621" s="271"/>
      <c r="G621" s="271"/>
      <c r="H621" s="271"/>
    </row>
    <row r="622" spans="1:8" ht="15.75" customHeight="1">
      <c r="A622" s="2"/>
      <c r="B622" s="2"/>
      <c r="C622" s="4" t="s">
        <v>1561</v>
      </c>
      <c r="D622" s="4" t="s">
        <v>1599</v>
      </c>
      <c r="E622" s="4" t="s">
        <v>490</v>
      </c>
      <c r="F622" s="4" t="s">
        <v>491</v>
      </c>
      <c r="G622" s="4" t="s">
        <v>2067</v>
      </c>
      <c r="H622" s="5">
        <v>807.75</v>
      </c>
    </row>
    <row r="623" spans="1:8" ht="15.75" customHeight="1">
      <c r="A623" s="2"/>
      <c r="B623" s="2"/>
      <c r="C623" s="4" t="s">
        <v>1561</v>
      </c>
      <c r="D623" s="4" t="s">
        <v>1599</v>
      </c>
      <c r="E623" s="4" t="s">
        <v>490</v>
      </c>
      <c r="F623" s="4" t="s">
        <v>491</v>
      </c>
      <c r="G623" s="4" t="s">
        <v>2067</v>
      </c>
      <c r="H623" s="5">
        <v>807.75</v>
      </c>
    </row>
    <row r="624" spans="1:8" ht="15.75" customHeight="1">
      <c r="A624" s="2"/>
      <c r="B624" s="2"/>
      <c r="C624" s="4" t="s">
        <v>1561</v>
      </c>
      <c r="D624" s="4" t="s">
        <v>1599</v>
      </c>
      <c r="E624" s="4" t="s">
        <v>490</v>
      </c>
      <c r="F624" s="4" t="s">
        <v>491</v>
      </c>
      <c r="G624" s="4" t="s">
        <v>2067</v>
      </c>
      <c r="H624" s="5">
        <v>807.75</v>
      </c>
    </row>
    <row r="625" spans="1:8" ht="15.75" customHeight="1">
      <c r="A625" s="2"/>
      <c r="B625" s="2"/>
      <c r="C625" s="4" t="s">
        <v>1561</v>
      </c>
      <c r="D625" s="4" t="s">
        <v>1599</v>
      </c>
      <c r="E625" s="4" t="s">
        <v>490</v>
      </c>
      <c r="F625" s="4" t="s">
        <v>491</v>
      </c>
      <c r="G625" s="4" t="s">
        <v>2067</v>
      </c>
      <c r="H625" s="5">
        <v>807.75</v>
      </c>
    </row>
    <row r="626" spans="1:8" ht="15.75" customHeight="1">
      <c r="A626" s="2"/>
      <c r="B626" s="2"/>
      <c r="C626" s="4" t="s">
        <v>1561</v>
      </c>
      <c r="D626" s="4" t="s">
        <v>1599</v>
      </c>
      <c r="E626" s="4" t="s">
        <v>490</v>
      </c>
      <c r="F626" s="4" t="s">
        <v>491</v>
      </c>
      <c r="G626" s="4" t="s">
        <v>2067</v>
      </c>
      <c r="H626" s="5">
        <v>807.75</v>
      </c>
    </row>
    <row r="627" spans="1:8" ht="15.75" customHeight="1">
      <c r="A627" s="2"/>
      <c r="B627" s="2"/>
      <c r="C627" s="4" t="s">
        <v>1561</v>
      </c>
      <c r="D627" s="4" t="s">
        <v>1599</v>
      </c>
      <c r="E627" s="4" t="s">
        <v>490</v>
      </c>
      <c r="F627" s="4" t="s">
        <v>491</v>
      </c>
      <c r="G627" s="4" t="s">
        <v>2067</v>
      </c>
      <c r="H627" s="5">
        <v>-810.96</v>
      </c>
    </row>
    <row r="628" spans="1:8" ht="15.75" customHeight="1">
      <c r="A628" s="2"/>
      <c r="B628" s="2"/>
      <c r="C628" s="4" t="s">
        <v>1561</v>
      </c>
      <c r="D628" s="4" t="s">
        <v>1599</v>
      </c>
      <c r="E628" s="4" t="s">
        <v>490</v>
      </c>
      <c r="F628" s="4" t="s">
        <v>491</v>
      </c>
      <c r="G628" s="4" t="s">
        <v>2067</v>
      </c>
      <c r="H628" s="5">
        <v>-810.96</v>
      </c>
    </row>
    <row r="629" spans="1:8" ht="15.75" customHeight="1">
      <c r="A629" s="2"/>
      <c r="B629" s="2"/>
      <c r="C629" s="4" t="s">
        <v>1561</v>
      </c>
      <c r="D629" s="4" t="s">
        <v>1599</v>
      </c>
      <c r="E629" s="4" t="s">
        <v>490</v>
      </c>
      <c r="F629" s="4" t="s">
        <v>491</v>
      </c>
      <c r="G629" s="4" t="s">
        <v>2067</v>
      </c>
      <c r="H629" s="5">
        <v>-810.96</v>
      </c>
    </row>
    <row r="630" spans="1:8" ht="15.75" customHeight="1">
      <c r="A630" s="2"/>
      <c r="B630" s="2"/>
      <c r="C630" s="4" t="s">
        <v>1561</v>
      </c>
      <c r="D630" s="4" t="s">
        <v>1599</v>
      </c>
      <c r="E630" s="4" t="s">
        <v>490</v>
      </c>
      <c r="F630" s="4" t="s">
        <v>491</v>
      </c>
      <c r="G630" s="4" t="s">
        <v>2067</v>
      </c>
      <c r="H630" s="5">
        <v>-823</v>
      </c>
    </row>
    <row r="631" spans="1:8" ht="15.75" customHeight="1">
      <c r="A631" s="2"/>
      <c r="B631" s="2"/>
      <c r="C631" s="4" t="s">
        <v>1567</v>
      </c>
      <c r="D631" s="4" t="s">
        <v>1600</v>
      </c>
      <c r="E631" s="4" t="s">
        <v>490</v>
      </c>
      <c r="F631" s="4" t="s">
        <v>491</v>
      </c>
      <c r="G631" s="4" t="s">
        <v>2067</v>
      </c>
      <c r="H631" s="5">
        <v>394.59</v>
      </c>
    </row>
    <row r="632" spans="1:8" ht="15.75" customHeight="1">
      <c r="A632" s="2"/>
      <c r="B632" s="2"/>
      <c r="C632" s="4" t="s">
        <v>1567</v>
      </c>
      <c r="D632" s="4" t="s">
        <v>1600</v>
      </c>
      <c r="E632" s="4" t="s">
        <v>490</v>
      </c>
      <c r="F632" s="4" t="s">
        <v>491</v>
      </c>
      <c r="G632" s="4" t="s">
        <v>2067</v>
      </c>
      <c r="H632" s="5">
        <v>394.59</v>
      </c>
    </row>
    <row r="633" spans="1:8" ht="15.75" customHeight="1">
      <c r="A633" s="2"/>
      <c r="B633" s="2"/>
      <c r="C633" s="4" t="s">
        <v>1567</v>
      </c>
      <c r="D633" s="4" t="s">
        <v>1600</v>
      </c>
      <c r="E633" s="4" t="s">
        <v>490</v>
      </c>
      <c r="F633" s="4" t="s">
        <v>491</v>
      </c>
      <c r="G633" s="4" t="s">
        <v>2067</v>
      </c>
      <c r="H633" s="5">
        <v>394.59</v>
      </c>
    </row>
    <row r="634" spans="1:8" ht="15.75" customHeight="1">
      <c r="A634" s="2"/>
      <c r="B634" s="2"/>
      <c r="C634" s="4" t="s">
        <v>1567</v>
      </c>
      <c r="D634" s="4" t="s">
        <v>1600</v>
      </c>
      <c r="E634" s="4" t="s">
        <v>490</v>
      </c>
      <c r="F634" s="4" t="s">
        <v>491</v>
      </c>
      <c r="G634" s="4" t="s">
        <v>2067</v>
      </c>
      <c r="H634" s="5">
        <v>394.59</v>
      </c>
    </row>
    <row r="635" spans="1:8" ht="15.75" customHeight="1">
      <c r="A635" s="2"/>
      <c r="B635" s="2"/>
      <c r="C635" s="4" t="s">
        <v>1567</v>
      </c>
      <c r="D635" s="4" t="s">
        <v>1600</v>
      </c>
      <c r="E635" s="4" t="s">
        <v>490</v>
      </c>
      <c r="F635" s="4" t="s">
        <v>491</v>
      </c>
      <c r="G635" s="4" t="s">
        <v>2067</v>
      </c>
      <c r="H635" s="5">
        <v>394.59</v>
      </c>
    </row>
    <row r="636" spans="1:8" ht="15.75" customHeight="1">
      <c r="A636" s="2"/>
      <c r="B636" s="2"/>
      <c r="C636" s="4" t="s">
        <v>1567</v>
      </c>
      <c r="D636" s="4" t="s">
        <v>1600</v>
      </c>
      <c r="E636" s="4" t="s">
        <v>490</v>
      </c>
      <c r="F636" s="4" t="s">
        <v>491</v>
      </c>
      <c r="G636" s="4" t="s">
        <v>2067</v>
      </c>
      <c r="H636" s="5">
        <v>-396.16</v>
      </c>
    </row>
    <row r="637" spans="1:8" ht="15.75" customHeight="1">
      <c r="A637" s="2"/>
      <c r="B637" s="2"/>
      <c r="C637" s="4" t="s">
        <v>1567</v>
      </c>
      <c r="D637" s="4" t="s">
        <v>1600</v>
      </c>
      <c r="E637" s="4" t="s">
        <v>490</v>
      </c>
      <c r="F637" s="4" t="s">
        <v>491</v>
      </c>
      <c r="G637" s="4" t="s">
        <v>2067</v>
      </c>
      <c r="H637" s="5">
        <v>-396.16</v>
      </c>
    </row>
    <row r="638" spans="1:8" ht="15.75" customHeight="1">
      <c r="A638" s="2"/>
      <c r="B638" s="2"/>
      <c r="C638" s="4" t="s">
        <v>1567</v>
      </c>
      <c r="D638" s="4" t="s">
        <v>1600</v>
      </c>
      <c r="E638" s="4" t="s">
        <v>490</v>
      </c>
      <c r="F638" s="4" t="s">
        <v>491</v>
      </c>
      <c r="G638" s="4" t="s">
        <v>2067</v>
      </c>
      <c r="H638" s="5">
        <v>-396.16</v>
      </c>
    </row>
    <row r="639" spans="1:8" ht="15.75" customHeight="1">
      <c r="A639" s="2"/>
      <c r="B639" s="2"/>
      <c r="C639" s="4" t="s">
        <v>1567</v>
      </c>
      <c r="D639" s="4" t="s">
        <v>1600</v>
      </c>
      <c r="E639" s="4" t="s">
        <v>490</v>
      </c>
      <c r="F639" s="4" t="s">
        <v>491</v>
      </c>
      <c r="G639" s="4" t="s">
        <v>2067</v>
      </c>
      <c r="H639" s="5">
        <v>-402.04</v>
      </c>
    </row>
    <row r="640" spans="1:8" ht="15.75" customHeight="1">
      <c r="A640" s="2"/>
      <c r="B640" s="2"/>
      <c r="C640" s="4" t="s">
        <v>1568</v>
      </c>
      <c r="D640" s="4" t="s">
        <v>1601</v>
      </c>
      <c r="E640" s="4" t="s">
        <v>490</v>
      </c>
      <c r="F640" s="4" t="s">
        <v>491</v>
      </c>
      <c r="G640" s="4" t="s">
        <v>2067</v>
      </c>
      <c r="H640" s="5">
        <v>1636.21</v>
      </c>
    </row>
    <row r="641" spans="1:8" ht="15.75" customHeight="1">
      <c r="A641" s="2"/>
      <c r="B641" s="2"/>
      <c r="C641" s="4" t="s">
        <v>1568</v>
      </c>
      <c r="D641" s="4" t="s">
        <v>1601</v>
      </c>
      <c r="E641" s="4" t="s">
        <v>490</v>
      </c>
      <c r="F641" s="4" t="s">
        <v>491</v>
      </c>
      <c r="G641" s="4" t="s">
        <v>2067</v>
      </c>
      <c r="H641" s="5">
        <v>1636.21</v>
      </c>
    </row>
    <row r="642" spans="1:8" ht="15.75" customHeight="1">
      <c r="A642" s="2"/>
      <c r="B642" s="2"/>
      <c r="C642" s="4" t="s">
        <v>1568</v>
      </c>
      <c r="D642" s="4" t="s">
        <v>1601</v>
      </c>
      <c r="E642" s="4" t="s">
        <v>490</v>
      </c>
      <c r="F642" s="4" t="s">
        <v>491</v>
      </c>
      <c r="G642" s="4" t="s">
        <v>2067</v>
      </c>
      <c r="H642" s="5">
        <v>1636.21</v>
      </c>
    </row>
    <row r="643" spans="1:8" ht="15.75" customHeight="1">
      <c r="A643" s="2"/>
      <c r="B643" s="2"/>
      <c r="C643" s="4" t="s">
        <v>1568</v>
      </c>
      <c r="D643" s="4" t="s">
        <v>1601</v>
      </c>
      <c r="E643" s="4" t="s">
        <v>490</v>
      </c>
      <c r="F643" s="4" t="s">
        <v>491</v>
      </c>
      <c r="G643" s="4" t="s">
        <v>2067</v>
      </c>
      <c r="H643" s="5">
        <v>1636.21</v>
      </c>
    </row>
    <row r="644" spans="1:8" ht="15.75" customHeight="1">
      <c r="A644" s="2"/>
      <c r="B644" s="2"/>
      <c r="C644" s="4" t="s">
        <v>1568</v>
      </c>
      <c r="D644" s="4" t="s">
        <v>1601</v>
      </c>
      <c r="E644" s="4" t="s">
        <v>490</v>
      </c>
      <c r="F644" s="4" t="s">
        <v>491</v>
      </c>
      <c r="G644" s="4" t="s">
        <v>2067</v>
      </c>
      <c r="H644" s="5">
        <v>1636.21</v>
      </c>
    </row>
    <row r="645" spans="1:8" ht="15.75" customHeight="1">
      <c r="A645" s="2"/>
      <c r="B645" s="2"/>
      <c r="C645" s="4" t="s">
        <v>1568</v>
      </c>
      <c r="D645" s="4" t="s">
        <v>1601</v>
      </c>
      <c r="E645" s="4" t="s">
        <v>490</v>
      </c>
      <c r="F645" s="4" t="s">
        <v>491</v>
      </c>
      <c r="G645" s="4" t="s">
        <v>2067</v>
      </c>
      <c r="H645" s="5">
        <v>-1642.71</v>
      </c>
    </row>
    <row r="646" spans="1:8" ht="15.75" customHeight="1">
      <c r="A646" s="2"/>
      <c r="B646" s="2"/>
      <c r="C646" s="4" t="s">
        <v>1568</v>
      </c>
      <c r="D646" s="4" t="s">
        <v>1601</v>
      </c>
      <c r="E646" s="4" t="s">
        <v>490</v>
      </c>
      <c r="F646" s="4" t="s">
        <v>491</v>
      </c>
      <c r="G646" s="4" t="s">
        <v>2067</v>
      </c>
      <c r="H646" s="5">
        <v>-1642.71</v>
      </c>
    </row>
    <row r="647" spans="1:8" ht="15.75" customHeight="1">
      <c r="A647" s="2"/>
      <c r="B647" s="2"/>
      <c r="C647" s="4" t="s">
        <v>1568</v>
      </c>
      <c r="D647" s="4" t="s">
        <v>1601</v>
      </c>
      <c r="E647" s="4" t="s">
        <v>490</v>
      </c>
      <c r="F647" s="4" t="s">
        <v>491</v>
      </c>
      <c r="G647" s="4" t="s">
        <v>2067</v>
      </c>
      <c r="H647" s="5">
        <v>-1642.71</v>
      </c>
    </row>
    <row r="648" spans="1:8" ht="15.75" customHeight="1">
      <c r="A648" s="2"/>
      <c r="B648" s="2"/>
      <c r="C648" s="4" t="s">
        <v>1568</v>
      </c>
      <c r="D648" s="4" t="s">
        <v>1601</v>
      </c>
      <c r="E648" s="4" t="s">
        <v>490</v>
      </c>
      <c r="F648" s="4" t="s">
        <v>491</v>
      </c>
      <c r="G648" s="4" t="s">
        <v>2067</v>
      </c>
      <c r="H648" s="5">
        <v>-1667.09</v>
      </c>
    </row>
    <row r="649" spans="1:8" ht="15.75" customHeight="1">
      <c r="A649" s="2"/>
      <c r="B649" s="271" t="s">
        <v>520</v>
      </c>
      <c r="C649" s="271"/>
      <c r="D649" s="271"/>
      <c r="E649" s="271"/>
      <c r="F649" s="271"/>
      <c r="G649" s="271"/>
      <c r="H649" s="271"/>
    </row>
    <row r="650" spans="1:8" ht="15.75" customHeight="1">
      <c r="A650" s="2"/>
      <c r="B650" s="2"/>
      <c r="C650" s="4" t="s">
        <v>1561</v>
      </c>
      <c r="D650" s="4" t="s">
        <v>1599</v>
      </c>
      <c r="E650" s="4" t="s">
        <v>493</v>
      </c>
      <c r="F650" s="4" t="s">
        <v>494</v>
      </c>
      <c r="G650" s="4" t="s">
        <v>2023</v>
      </c>
      <c r="H650" s="5">
        <v>807.75</v>
      </c>
    </row>
    <row r="651" spans="1:8" ht="15.75" customHeight="1">
      <c r="A651" s="2"/>
      <c r="B651" s="2"/>
      <c r="C651" s="4" t="s">
        <v>1567</v>
      </c>
      <c r="D651" s="4" t="s">
        <v>1600</v>
      </c>
      <c r="E651" s="4" t="s">
        <v>493</v>
      </c>
      <c r="F651" s="4" t="s">
        <v>494</v>
      </c>
      <c r="G651" s="4" t="s">
        <v>2023</v>
      </c>
      <c r="H651" s="5">
        <v>394.59</v>
      </c>
    </row>
    <row r="652" spans="1:8" ht="15.75" customHeight="1">
      <c r="A652" s="2"/>
      <c r="B652" s="2"/>
      <c r="C652" s="4" t="s">
        <v>1568</v>
      </c>
      <c r="D652" s="4" t="s">
        <v>1601</v>
      </c>
      <c r="E652" s="4" t="s">
        <v>493</v>
      </c>
      <c r="F652" s="4" t="s">
        <v>494</v>
      </c>
      <c r="G652" s="4" t="s">
        <v>2023</v>
      </c>
      <c r="H652" s="5">
        <v>1636.21</v>
      </c>
    </row>
    <row r="653" spans="1:8" ht="15.75" customHeight="1">
      <c r="A653" s="2"/>
      <c r="B653" s="271" t="s">
        <v>521</v>
      </c>
      <c r="C653" s="271"/>
      <c r="D653" s="271"/>
      <c r="E653" s="271"/>
      <c r="F653" s="271"/>
      <c r="G653" s="271"/>
      <c r="H653" s="271"/>
    </row>
    <row r="654" spans="1:8" ht="15.75" customHeight="1">
      <c r="A654" s="2"/>
      <c r="B654" s="2"/>
      <c r="C654" s="4" t="s">
        <v>1561</v>
      </c>
      <c r="D654" s="4" t="s">
        <v>1599</v>
      </c>
      <c r="E654" s="4" t="s">
        <v>496</v>
      </c>
      <c r="F654" s="4" t="s">
        <v>365</v>
      </c>
      <c r="G654" s="4" t="s">
        <v>2013</v>
      </c>
      <c r="H654" s="5">
        <v>807.75</v>
      </c>
    </row>
    <row r="655" spans="1:8" ht="15.75" customHeight="1">
      <c r="A655" s="2"/>
      <c r="B655" s="2"/>
      <c r="C655" s="4" t="s">
        <v>1567</v>
      </c>
      <c r="D655" s="4" t="s">
        <v>1600</v>
      </c>
      <c r="E655" s="4" t="s">
        <v>496</v>
      </c>
      <c r="F655" s="4" t="s">
        <v>365</v>
      </c>
      <c r="G655" s="4" t="s">
        <v>2013</v>
      </c>
      <c r="H655" s="5">
        <v>394.59</v>
      </c>
    </row>
    <row r="656" spans="1:8" ht="15.75" customHeight="1">
      <c r="A656" s="2"/>
      <c r="B656" s="2"/>
      <c r="C656" s="4" t="s">
        <v>1568</v>
      </c>
      <c r="D656" s="4" t="s">
        <v>1601</v>
      </c>
      <c r="E656" s="4" t="s">
        <v>496</v>
      </c>
      <c r="F656" s="4" t="s">
        <v>365</v>
      </c>
      <c r="G656" s="4" t="s">
        <v>2013</v>
      </c>
      <c r="H656" s="5">
        <v>1636.21</v>
      </c>
    </row>
    <row r="657" spans="1:8" ht="15.75" customHeight="1">
      <c r="A657" s="2"/>
      <c r="B657" s="271" t="s">
        <v>522</v>
      </c>
      <c r="C657" s="271"/>
      <c r="D657" s="271"/>
      <c r="E657" s="271"/>
      <c r="F657" s="271"/>
      <c r="G657" s="271"/>
      <c r="H657" s="271"/>
    </row>
    <row r="658" spans="1:8" ht="15.75" customHeight="1">
      <c r="A658" s="2"/>
      <c r="B658" s="2"/>
      <c r="C658" s="4" t="s">
        <v>1561</v>
      </c>
      <c r="D658" s="4" t="s">
        <v>1599</v>
      </c>
      <c r="E658" s="4" t="s">
        <v>498</v>
      </c>
      <c r="F658" s="4" t="s">
        <v>499</v>
      </c>
      <c r="G658" s="4" t="s">
        <v>2044</v>
      </c>
      <c r="H658" s="5">
        <v>807.75</v>
      </c>
    </row>
    <row r="659" spans="1:8" ht="15.75" customHeight="1">
      <c r="A659" s="2"/>
      <c r="B659" s="2"/>
      <c r="C659" s="4" t="s">
        <v>1567</v>
      </c>
      <c r="D659" s="4" t="s">
        <v>1600</v>
      </c>
      <c r="E659" s="4" t="s">
        <v>498</v>
      </c>
      <c r="F659" s="4" t="s">
        <v>499</v>
      </c>
      <c r="G659" s="4" t="s">
        <v>2044</v>
      </c>
      <c r="H659" s="5">
        <v>394.59</v>
      </c>
    </row>
    <row r="660" spans="1:8" ht="15.75" customHeight="1">
      <c r="A660" s="2"/>
      <c r="B660" s="2"/>
      <c r="C660" s="4" t="s">
        <v>1568</v>
      </c>
      <c r="D660" s="4" t="s">
        <v>1601</v>
      </c>
      <c r="E660" s="4" t="s">
        <v>498</v>
      </c>
      <c r="F660" s="4" t="s">
        <v>499</v>
      </c>
      <c r="G660" s="4" t="s">
        <v>2044</v>
      </c>
      <c r="H660" s="5">
        <v>1636.21</v>
      </c>
    </row>
    <row r="661" spans="1:8" ht="15.75" customHeight="1">
      <c r="A661" s="2"/>
      <c r="B661" s="271" t="s">
        <v>523</v>
      </c>
      <c r="C661" s="271"/>
      <c r="D661" s="271"/>
      <c r="E661" s="271"/>
      <c r="F661" s="271"/>
      <c r="G661" s="271"/>
      <c r="H661" s="271"/>
    </row>
    <row r="662" spans="1:8" ht="15.75" customHeight="1">
      <c r="A662" s="2"/>
      <c r="B662" s="2"/>
      <c r="C662" s="4" t="s">
        <v>1561</v>
      </c>
      <c r="D662" s="4" t="s">
        <v>1599</v>
      </c>
      <c r="E662" s="4" t="s">
        <v>524</v>
      </c>
      <c r="F662" s="4" t="s">
        <v>525</v>
      </c>
      <c r="G662" s="4" t="s">
        <v>2047</v>
      </c>
      <c r="H662" s="5">
        <v>807.75</v>
      </c>
    </row>
    <row r="663" spans="1:8" ht="15.75" customHeight="1">
      <c r="A663" s="2"/>
      <c r="B663" s="2"/>
      <c r="C663" s="4" t="s">
        <v>1567</v>
      </c>
      <c r="D663" s="4" t="s">
        <v>1600</v>
      </c>
      <c r="E663" s="4" t="s">
        <v>524</v>
      </c>
      <c r="F663" s="4" t="s">
        <v>525</v>
      </c>
      <c r="G663" s="4" t="s">
        <v>2047</v>
      </c>
      <c r="H663" s="5">
        <v>394.59</v>
      </c>
    </row>
    <row r="664" spans="1:8" ht="15.75" customHeight="1">
      <c r="A664" s="2"/>
      <c r="B664" s="2"/>
      <c r="C664" s="4" t="s">
        <v>1568</v>
      </c>
      <c r="D664" s="4" t="s">
        <v>1601</v>
      </c>
      <c r="E664" s="4" t="s">
        <v>524</v>
      </c>
      <c r="F664" s="4" t="s">
        <v>525</v>
      </c>
      <c r="G664" s="4" t="s">
        <v>2047</v>
      </c>
      <c r="H664" s="5">
        <v>1636.21</v>
      </c>
    </row>
    <row r="665" spans="1:8" ht="15.75" customHeight="1">
      <c r="A665" s="2"/>
      <c r="B665" s="271" t="s">
        <v>526</v>
      </c>
      <c r="C665" s="271"/>
      <c r="D665" s="271"/>
      <c r="E665" s="271"/>
      <c r="F665" s="271"/>
      <c r="G665" s="271"/>
      <c r="H665" s="271"/>
    </row>
    <row r="666" spans="1:8" ht="15.75" customHeight="1">
      <c r="A666" s="2"/>
      <c r="B666" s="2"/>
      <c r="C666" s="4" t="s">
        <v>1561</v>
      </c>
      <c r="D666" s="4" t="s">
        <v>1599</v>
      </c>
      <c r="E666" s="4" t="s">
        <v>504</v>
      </c>
      <c r="F666" s="4" t="s">
        <v>505</v>
      </c>
      <c r="G666" s="4" t="s">
        <v>2018</v>
      </c>
      <c r="H666" s="5">
        <v>434</v>
      </c>
    </row>
    <row r="667" spans="1:8" ht="15.75" customHeight="1">
      <c r="A667" s="2"/>
      <c r="B667" s="271" t="s">
        <v>527</v>
      </c>
      <c r="C667" s="271"/>
      <c r="D667" s="271"/>
      <c r="E667" s="271"/>
      <c r="F667" s="271"/>
      <c r="G667" s="271"/>
      <c r="H667" s="271"/>
    </row>
    <row r="668" spans="1:8" ht="15.75" customHeight="1">
      <c r="A668" s="2"/>
      <c r="B668" s="2"/>
      <c r="C668" s="4" t="s">
        <v>1561</v>
      </c>
      <c r="D668" s="4" t="s">
        <v>1599</v>
      </c>
      <c r="E668" s="4" t="s">
        <v>1624</v>
      </c>
      <c r="F668" s="4" t="s">
        <v>528</v>
      </c>
      <c r="G668" s="4" t="s">
        <v>2050</v>
      </c>
      <c r="H668" s="5">
        <v>7.5</v>
      </c>
    </row>
    <row r="669" spans="1:8" ht="15.75" customHeight="1">
      <c r="A669" s="2"/>
      <c r="B669" s="2"/>
      <c r="C669" s="4" t="s">
        <v>1561</v>
      </c>
      <c r="D669" s="4" t="s">
        <v>1599</v>
      </c>
      <c r="E669" s="4" t="s">
        <v>1624</v>
      </c>
      <c r="F669" s="4" t="s">
        <v>528</v>
      </c>
      <c r="G669" s="4" t="s">
        <v>2050</v>
      </c>
      <c r="H669" s="5">
        <v>17</v>
      </c>
    </row>
    <row r="670" spans="1:8" ht="15.75" customHeight="1">
      <c r="A670" s="2"/>
      <c r="B670" s="2"/>
      <c r="C670" s="4" t="s">
        <v>1570</v>
      </c>
      <c r="D670" s="4" t="s">
        <v>1585</v>
      </c>
      <c r="E670" s="4" t="s">
        <v>1624</v>
      </c>
      <c r="F670" s="4" t="s">
        <v>528</v>
      </c>
      <c r="G670" s="4" t="s">
        <v>2050</v>
      </c>
      <c r="H670" s="5">
        <v>-275</v>
      </c>
    </row>
    <row r="671" spans="1:8" ht="15.75" customHeight="1">
      <c r="A671" s="2"/>
      <c r="B671" s="271" t="s">
        <v>529</v>
      </c>
      <c r="C671" s="271"/>
      <c r="D671" s="271"/>
      <c r="E671" s="271"/>
      <c r="F671" s="271"/>
      <c r="G671" s="271"/>
      <c r="H671" s="271"/>
    </row>
    <row r="672" spans="1:8" ht="15.75" customHeight="1">
      <c r="A672" s="2"/>
      <c r="B672" s="2"/>
      <c r="C672" s="4" t="s">
        <v>1561</v>
      </c>
      <c r="D672" s="4" t="s">
        <v>1603</v>
      </c>
      <c r="E672" s="4" t="s">
        <v>530</v>
      </c>
      <c r="F672" s="4" t="s">
        <v>531</v>
      </c>
      <c r="G672" s="4" t="s">
        <v>2053</v>
      </c>
      <c r="H672" s="5">
        <v>9</v>
      </c>
    </row>
    <row r="673" spans="1:8" ht="15.75" customHeight="1">
      <c r="A673" s="2"/>
      <c r="B673" s="2"/>
      <c r="C673" s="4" t="s">
        <v>1561</v>
      </c>
      <c r="D673" s="4" t="s">
        <v>1599</v>
      </c>
      <c r="E673" s="4" t="s">
        <v>530</v>
      </c>
      <c r="F673" s="4" t="s">
        <v>531</v>
      </c>
      <c r="G673" s="4" t="s">
        <v>2053</v>
      </c>
      <c r="H673" s="5">
        <v>63</v>
      </c>
    </row>
    <row r="674" spans="1:8" ht="15.75" customHeight="1">
      <c r="A674" s="2"/>
      <c r="B674" s="2"/>
      <c r="C674" s="4" t="s">
        <v>1561</v>
      </c>
      <c r="D674" s="4" t="s">
        <v>1585</v>
      </c>
      <c r="E674" s="4" t="s">
        <v>530</v>
      </c>
      <c r="F674" s="4" t="s">
        <v>531</v>
      </c>
      <c r="G674" s="4" t="s">
        <v>2053</v>
      </c>
      <c r="H674" s="5">
        <v>623</v>
      </c>
    </row>
    <row r="675" spans="1:8" ht="15.75" customHeight="1">
      <c r="A675" s="2"/>
      <c r="B675" s="271" t="s">
        <v>532</v>
      </c>
      <c r="C675" s="271"/>
      <c r="D675" s="271"/>
      <c r="E675" s="271"/>
      <c r="F675" s="271"/>
      <c r="G675" s="271"/>
      <c r="H675" s="271"/>
    </row>
    <row r="676" spans="1:8" ht="15.75" customHeight="1">
      <c r="A676" s="2"/>
      <c r="B676" s="2"/>
      <c r="C676" s="4" t="s">
        <v>533</v>
      </c>
      <c r="D676" s="4" t="s">
        <v>1585</v>
      </c>
      <c r="E676" s="4" t="s">
        <v>1624</v>
      </c>
      <c r="F676" s="4" t="s">
        <v>534</v>
      </c>
      <c r="G676" s="4" t="s">
        <v>2067</v>
      </c>
      <c r="H676" s="5">
        <v>-25</v>
      </c>
    </row>
    <row r="677" spans="1:8" ht="15.75" customHeight="1">
      <c r="A677" s="2"/>
      <c r="B677" s="271" t="s">
        <v>535</v>
      </c>
      <c r="C677" s="271"/>
      <c r="D677" s="271"/>
      <c r="E677" s="271"/>
      <c r="F677" s="271"/>
      <c r="G677" s="271"/>
      <c r="H677" s="271"/>
    </row>
    <row r="678" spans="1:8" ht="15.75" customHeight="1">
      <c r="A678" s="2"/>
      <c r="B678" s="2"/>
      <c r="C678" s="4" t="s">
        <v>533</v>
      </c>
      <c r="D678" s="4" t="s">
        <v>1585</v>
      </c>
      <c r="E678" s="4" t="s">
        <v>1624</v>
      </c>
      <c r="F678" s="4" t="s">
        <v>536</v>
      </c>
      <c r="G678" s="4" t="s">
        <v>2023</v>
      </c>
      <c r="H678" s="5">
        <v>-50</v>
      </c>
    </row>
    <row r="679" spans="1:8" ht="15.75" customHeight="1">
      <c r="A679" s="2"/>
      <c r="B679" s="271" t="s">
        <v>537</v>
      </c>
      <c r="C679" s="271"/>
      <c r="D679" s="271"/>
      <c r="E679" s="271"/>
      <c r="F679" s="271"/>
      <c r="G679" s="271"/>
      <c r="H679" s="271"/>
    </row>
    <row r="680" spans="1:8" ht="15.75" customHeight="1">
      <c r="A680" s="2"/>
      <c r="B680" s="2"/>
      <c r="C680" s="4" t="s">
        <v>1561</v>
      </c>
      <c r="D680" s="4" t="s">
        <v>1599</v>
      </c>
      <c r="E680" s="4" t="s">
        <v>498</v>
      </c>
      <c r="F680" s="4" t="s">
        <v>499</v>
      </c>
      <c r="G680" s="4" t="s">
        <v>2013</v>
      </c>
      <c r="H680" s="5">
        <v>430</v>
      </c>
    </row>
    <row r="681" spans="1:8" ht="15.75" customHeight="1">
      <c r="A681" s="2"/>
      <c r="B681" s="2"/>
      <c r="C681" s="4" t="s">
        <v>533</v>
      </c>
      <c r="D681" s="4" t="s">
        <v>1585</v>
      </c>
      <c r="E681" s="4" t="s">
        <v>498</v>
      </c>
      <c r="F681" s="4" t="s">
        <v>499</v>
      </c>
      <c r="G681" s="4" t="s">
        <v>2013</v>
      </c>
      <c r="H681" s="5">
        <v>-12.5</v>
      </c>
    </row>
    <row r="682" spans="1:8" ht="15.75" customHeight="1">
      <c r="A682" s="2"/>
      <c r="B682" s="271" t="s">
        <v>538</v>
      </c>
      <c r="C682" s="271"/>
      <c r="D682" s="271"/>
      <c r="E682" s="271"/>
      <c r="F682" s="271"/>
      <c r="G682" s="271"/>
      <c r="H682" s="271"/>
    </row>
    <row r="683" spans="1:8" ht="15.75" customHeight="1">
      <c r="A683" s="2"/>
      <c r="B683" s="2"/>
      <c r="C683" s="4" t="s">
        <v>1561</v>
      </c>
      <c r="D683" s="4" t="s">
        <v>1599</v>
      </c>
      <c r="E683" s="4" t="s">
        <v>524</v>
      </c>
      <c r="F683" s="4" t="s">
        <v>525</v>
      </c>
      <c r="G683" s="4" t="s">
        <v>2044</v>
      </c>
      <c r="H683" s="5">
        <v>10.45</v>
      </c>
    </row>
    <row r="684" spans="1:8" ht="15.75" customHeight="1">
      <c r="A684" s="2"/>
      <c r="B684" s="2"/>
      <c r="C684" s="4" t="s">
        <v>1561</v>
      </c>
      <c r="D684" s="4" t="s">
        <v>1599</v>
      </c>
      <c r="E684" s="4" t="s">
        <v>524</v>
      </c>
      <c r="F684" s="4" t="s">
        <v>525</v>
      </c>
      <c r="G684" s="4" t="s">
        <v>2044</v>
      </c>
      <c r="H684" s="5">
        <v>2.75</v>
      </c>
    </row>
    <row r="685" spans="1:8" ht="15.75" customHeight="1">
      <c r="A685" s="2"/>
      <c r="B685" s="2"/>
      <c r="C685" s="4" t="s">
        <v>1561</v>
      </c>
      <c r="D685" s="4" t="s">
        <v>1599</v>
      </c>
      <c r="E685" s="4" t="s">
        <v>524</v>
      </c>
      <c r="F685" s="4" t="s">
        <v>525</v>
      </c>
      <c r="G685" s="4" t="s">
        <v>2044</v>
      </c>
      <c r="H685" s="5">
        <v>14</v>
      </c>
    </row>
    <row r="686" spans="1:8" ht="15.75" customHeight="1">
      <c r="A686" s="2"/>
      <c r="B686" s="271" t="s">
        <v>539</v>
      </c>
      <c r="C686" s="271"/>
      <c r="D686" s="271"/>
      <c r="E686" s="271"/>
      <c r="F686" s="271"/>
      <c r="G686" s="271"/>
      <c r="H686" s="271"/>
    </row>
    <row r="687" spans="1:8" ht="15.75" customHeight="1">
      <c r="A687" s="2"/>
      <c r="B687" s="2"/>
      <c r="C687" s="4" t="s">
        <v>1561</v>
      </c>
      <c r="D687" s="4" t="s">
        <v>1599</v>
      </c>
      <c r="E687" s="4" t="s">
        <v>501</v>
      </c>
      <c r="F687" s="4" t="s">
        <v>502</v>
      </c>
      <c r="G687" s="4" t="s">
        <v>2047</v>
      </c>
      <c r="H687" s="5">
        <v>59</v>
      </c>
    </row>
    <row r="688" spans="1:8" ht="15.75" customHeight="1">
      <c r="A688" s="2"/>
      <c r="B688" s="2"/>
      <c r="C688" s="4" t="s">
        <v>533</v>
      </c>
      <c r="D688" s="4" t="s">
        <v>1585</v>
      </c>
      <c r="E688" s="4" t="s">
        <v>501</v>
      </c>
      <c r="F688" s="4" t="s">
        <v>502</v>
      </c>
      <c r="G688" s="4" t="s">
        <v>2047</v>
      </c>
      <c r="H688" s="5">
        <v>-12.5</v>
      </c>
    </row>
    <row r="689" spans="1:8" ht="15.75" customHeight="1">
      <c r="A689" s="2"/>
      <c r="B689" s="2"/>
      <c r="C689" s="4" t="s">
        <v>1570</v>
      </c>
      <c r="D689" s="4" t="s">
        <v>1585</v>
      </c>
      <c r="E689" s="4" t="s">
        <v>501</v>
      </c>
      <c r="F689" s="4" t="s">
        <v>502</v>
      </c>
      <c r="G689" s="4" t="s">
        <v>2047</v>
      </c>
      <c r="H689" s="5">
        <v>275</v>
      </c>
    </row>
    <row r="690" spans="1:8" ht="15.75" customHeight="1">
      <c r="A690" s="271" t="s">
        <v>540</v>
      </c>
      <c r="B690" s="271"/>
      <c r="C690" s="271"/>
      <c r="D690" s="271"/>
      <c r="E690" s="271"/>
      <c r="F690" s="271"/>
      <c r="G690" s="271"/>
      <c r="H690" s="271"/>
    </row>
    <row r="691" spans="1:8" ht="15.75" customHeight="1">
      <c r="A691" s="2"/>
      <c r="B691" s="271" t="s">
        <v>541</v>
      </c>
      <c r="C691" s="271"/>
      <c r="D691" s="271"/>
      <c r="E691" s="271"/>
      <c r="F691" s="271"/>
      <c r="G691" s="271"/>
      <c r="H691" s="271"/>
    </row>
    <row r="692" spans="1:8" ht="15.75" customHeight="1">
      <c r="A692" s="2"/>
      <c r="B692" s="2"/>
      <c r="C692" s="4" t="s">
        <v>1565</v>
      </c>
      <c r="D692" s="4" t="s">
        <v>1596</v>
      </c>
      <c r="E692" s="4" t="s">
        <v>542</v>
      </c>
      <c r="F692" s="4" t="s">
        <v>543</v>
      </c>
      <c r="G692" s="4" t="s">
        <v>2023</v>
      </c>
      <c r="H692" s="5">
        <v>159.13</v>
      </c>
    </row>
    <row r="693" spans="1:8" ht="15.75" customHeight="1">
      <c r="A693" s="2"/>
      <c r="B693" s="271" t="s">
        <v>544</v>
      </c>
      <c r="C693" s="271"/>
      <c r="D693" s="271"/>
      <c r="E693" s="271"/>
      <c r="F693" s="271"/>
      <c r="G693" s="271"/>
      <c r="H693" s="271"/>
    </row>
    <row r="694" spans="1:8" ht="15.75" customHeight="1">
      <c r="A694" s="2"/>
      <c r="B694" s="2"/>
      <c r="C694" s="4" t="s">
        <v>1565</v>
      </c>
      <c r="D694" s="4" t="s">
        <v>1596</v>
      </c>
      <c r="E694" s="4" t="s">
        <v>545</v>
      </c>
      <c r="F694" s="4" t="s">
        <v>510</v>
      </c>
      <c r="G694" s="4" t="s">
        <v>2027</v>
      </c>
      <c r="H694" s="5">
        <v>703.63</v>
      </c>
    </row>
    <row r="695" spans="1:8" ht="15.75" customHeight="1">
      <c r="A695" s="2"/>
      <c r="B695" s="271" t="s">
        <v>546</v>
      </c>
      <c r="C695" s="271"/>
      <c r="D695" s="271"/>
      <c r="E695" s="271"/>
      <c r="F695" s="271"/>
      <c r="G695" s="271"/>
      <c r="H695" s="271"/>
    </row>
    <row r="696" spans="1:8" ht="15.75" customHeight="1">
      <c r="A696" s="2"/>
      <c r="B696" s="2"/>
      <c r="C696" s="4" t="s">
        <v>1565</v>
      </c>
      <c r="D696" s="4" t="s">
        <v>1596</v>
      </c>
      <c r="E696" s="4" t="s">
        <v>547</v>
      </c>
      <c r="F696" s="4" t="s">
        <v>436</v>
      </c>
      <c r="G696" s="4" t="s">
        <v>235</v>
      </c>
      <c r="H696" s="5">
        <v>703.63</v>
      </c>
    </row>
    <row r="697" spans="1:8" ht="15.75" customHeight="1">
      <c r="A697" s="2"/>
      <c r="B697" s="271" t="s">
        <v>548</v>
      </c>
      <c r="C697" s="271"/>
      <c r="D697" s="271"/>
      <c r="E697" s="271"/>
      <c r="F697" s="271"/>
      <c r="G697" s="271"/>
      <c r="H697" s="271"/>
    </row>
    <row r="698" spans="1:8" ht="15.75" customHeight="1">
      <c r="A698" s="2"/>
      <c r="B698" s="2"/>
      <c r="C698" s="4" t="s">
        <v>1565</v>
      </c>
      <c r="D698" s="4" t="s">
        <v>1596</v>
      </c>
      <c r="E698" s="4" t="s">
        <v>549</v>
      </c>
      <c r="F698" s="4" t="s">
        <v>2063</v>
      </c>
      <c r="G698" s="4" t="s">
        <v>2030</v>
      </c>
      <c r="H698" s="5">
        <v>703.63</v>
      </c>
    </row>
    <row r="699" spans="1:8" ht="15.75" customHeight="1">
      <c r="A699" s="2"/>
      <c r="B699" s="271" t="s">
        <v>550</v>
      </c>
      <c r="C699" s="271"/>
      <c r="D699" s="271"/>
      <c r="E699" s="271"/>
      <c r="F699" s="271"/>
      <c r="G699" s="271"/>
      <c r="H699" s="271"/>
    </row>
    <row r="700" spans="1:8" ht="15.75" customHeight="1">
      <c r="A700" s="2"/>
      <c r="B700" s="2"/>
      <c r="C700" s="4" t="s">
        <v>1556</v>
      </c>
      <c r="D700" s="4" t="s">
        <v>1581</v>
      </c>
      <c r="E700" s="4" t="s">
        <v>551</v>
      </c>
      <c r="F700" s="4" t="s">
        <v>2029</v>
      </c>
      <c r="G700" s="4" t="s">
        <v>2030</v>
      </c>
      <c r="H700" s="5">
        <v>223</v>
      </c>
    </row>
    <row r="701" spans="1:8" ht="15.75" customHeight="1">
      <c r="A701" s="2"/>
      <c r="B701" s="271" t="s">
        <v>552</v>
      </c>
      <c r="C701" s="271"/>
      <c r="D701" s="271"/>
      <c r="E701" s="271"/>
      <c r="F701" s="271"/>
      <c r="G701" s="271"/>
      <c r="H701" s="271"/>
    </row>
    <row r="702" spans="1:8" ht="15.75" customHeight="1">
      <c r="A702" s="2"/>
      <c r="B702" s="2"/>
      <c r="C702" s="4" t="s">
        <v>1565</v>
      </c>
      <c r="D702" s="4" t="s">
        <v>553</v>
      </c>
      <c r="E702" s="4" t="s">
        <v>554</v>
      </c>
      <c r="F702" s="4" t="s">
        <v>555</v>
      </c>
      <c r="G702" s="4" t="s">
        <v>2030</v>
      </c>
      <c r="H702" s="5">
        <v>699.3</v>
      </c>
    </row>
    <row r="703" spans="1:8" ht="15.75" customHeight="1">
      <c r="A703" s="2"/>
      <c r="B703" s="271" t="s">
        <v>556</v>
      </c>
      <c r="C703" s="271"/>
      <c r="D703" s="271"/>
      <c r="E703" s="271"/>
      <c r="F703" s="271"/>
      <c r="G703" s="271"/>
      <c r="H703" s="271"/>
    </row>
    <row r="704" spans="1:8" ht="15.75" customHeight="1">
      <c r="A704" s="2"/>
      <c r="B704" s="2"/>
      <c r="C704" s="4" t="s">
        <v>1565</v>
      </c>
      <c r="D704" s="4" t="s">
        <v>1596</v>
      </c>
      <c r="E704" s="4" t="s">
        <v>557</v>
      </c>
      <c r="F704" s="4" t="s">
        <v>385</v>
      </c>
      <c r="G704" s="4" t="s">
        <v>2035</v>
      </c>
      <c r="H704" s="5">
        <v>703.63</v>
      </c>
    </row>
    <row r="705" spans="1:8" ht="15.75" customHeight="1">
      <c r="A705" s="2"/>
      <c r="B705" s="271" t="s">
        <v>558</v>
      </c>
      <c r="C705" s="271"/>
      <c r="D705" s="271"/>
      <c r="E705" s="271"/>
      <c r="F705" s="271"/>
      <c r="G705" s="271"/>
      <c r="H705" s="271"/>
    </row>
    <row r="706" spans="1:8" ht="15.75" customHeight="1">
      <c r="A706" s="2"/>
      <c r="B706" s="2"/>
      <c r="C706" s="4" t="s">
        <v>1565</v>
      </c>
      <c r="D706" s="4" t="s">
        <v>1596</v>
      </c>
      <c r="E706" s="4" t="s">
        <v>559</v>
      </c>
      <c r="F706" s="4" t="s">
        <v>491</v>
      </c>
      <c r="G706" s="4" t="s">
        <v>2067</v>
      </c>
      <c r="H706" s="5">
        <v>1051.92</v>
      </c>
    </row>
    <row r="707" spans="1:8" ht="15.75" customHeight="1">
      <c r="A707" s="2"/>
      <c r="B707" s="271" t="s">
        <v>560</v>
      </c>
      <c r="C707" s="271"/>
      <c r="D707" s="271"/>
      <c r="E707" s="271"/>
      <c r="F707" s="271"/>
      <c r="G707" s="271"/>
      <c r="H707" s="271"/>
    </row>
    <row r="708" spans="1:8" ht="15.75" customHeight="1">
      <c r="A708" s="2"/>
      <c r="B708" s="2"/>
      <c r="C708" s="4" t="s">
        <v>1565</v>
      </c>
      <c r="D708" s="4" t="s">
        <v>553</v>
      </c>
      <c r="E708" s="4" t="s">
        <v>561</v>
      </c>
      <c r="F708" s="4" t="s">
        <v>562</v>
      </c>
      <c r="G708" s="4" t="s">
        <v>2067</v>
      </c>
      <c r="H708" s="5">
        <v>699.3</v>
      </c>
    </row>
    <row r="709" spans="1:8" ht="15.75" customHeight="1">
      <c r="A709" s="2"/>
      <c r="B709" s="271" t="s">
        <v>563</v>
      </c>
      <c r="C709" s="271"/>
      <c r="D709" s="271"/>
      <c r="E709" s="271"/>
      <c r="F709" s="271"/>
      <c r="G709" s="271"/>
      <c r="H709" s="271"/>
    </row>
    <row r="710" spans="1:8" ht="15.75" customHeight="1">
      <c r="A710" s="2"/>
      <c r="B710" s="2"/>
      <c r="C710" s="4" t="s">
        <v>1565</v>
      </c>
      <c r="D710" s="4" t="s">
        <v>1596</v>
      </c>
      <c r="E710" s="4" t="s">
        <v>542</v>
      </c>
      <c r="F710" s="4" t="s">
        <v>543</v>
      </c>
      <c r="G710" s="4" t="s">
        <v>2023</v>
      </c>
      <c r="H710" s="5">
        <v>1028.38</v>
      </c>
    </row>
    <row r="711" spans="1:8" ht="15.75" customHeight="1">
      <c r="A711" s="2"/>
      <c r="B711" s="271" t="s">
        <v>564</v>
      </c>
      <c r="C711" s="271"/>
      <c r="D711" s="271"/>
      <c r="E711" s="271"/>
      <c r="F711" s="271"/>
      <c r="G711" s="271"/>
      <c r="H711" s="271"/>
    </row>
    <row r="712" spans="1:8" ht="15.75" customHeight="1">
      <c r="A712" s="2"/>
      <c r="B712" s="2"/>
      <c r="C712" s="4" t="s">
        <v>1565</v>
      </c>
      <c r="D712" s="4" t="s">
        <v>1596</v>
      </c>
      <c r="E712" s="4" t="s">
        <v>542</v>
      </c>
      <c r="F712" s="4" t="s">
        <v>543</v>
      </c>
      <c r="G712" s="4" t="s">
        <v>2023</v>
      </c>
      <c r="H712" s="5">
        <v>453.26</v>
      </c>
    </row>
    <row r="713" spans="1:8" ht="15.75" customHeight="1">
      <c r="A713" s="2"/>
      <c r="B713" s="271" t="s">
        <v>565</v>
      </c>
      <c r="C713" s="271"/>
      <c r="D713" s="271"/>
      <c r="E713" s="271"/>
      <c r="F713" s="271"/>
      <c r="G713" s="271"/>
      <c r="H713" s="271"/>
    </row>
    <row r="714" spans="1:8" ht="15.75" customHeight="1">
      <c r="A714" s="2"/>
      <c r="B714" s="2"/>
      <c r="C714" s="4" t="s">
        <v>1565</v>
      </c>
      <c r="D714" s="4" t="s">
        <v>1596</v>
      </c>
      <c r="E714" s="4" t="s">
        <v>542</v>
      </c>
      <c r="F714" s="4" t="s">
        <v>543</v>
      </c>
      <c r="G714" s="4" t="s">
        <v>2023</v>
      </c>
      <c r="H714" s="5">
        <v>271.69</v>
      </c>
    </row>
    <row r="715" spans="1:8" ht="15.75" customHeight="1">
      <c r="A715" s="2"/>
      <c r="B715" s="271" t="s">
        <v>566</v>
      </c>
      <c r="C715" s="271"/>
      <c r="D715" s="271"/>
      <c r="E715" s="271"/>
      <c r="F715" s="271"/>
      <c r="G715" s="271"/>
      <c r="H715" s="271"/>
    </row>
    <row r="716" spans="1:8" ht="15.75" customHeight="1">
      <c r="A716" s="2"/>
      <c r="B716" s="2"/>
      <c r="C716" s="4" t="s">
        <v>1565</v>
      </c>
      <c r="D716" s="4" t="s">
        <v>553</v>
      </c>
      <c r="E716" s="4" t="s">
        <v>567</v>
      </c>
      <c r="F716" s="4" t="s">
        <v>2086</v>
      </c>
      <c r="G716" s="4" t="s">
        <v>2023</v>
      </c>
      <c r="H716" s="5">
        <v>378.88</v>
      </c>
    </row>
    <row r="717" spans="1:8" ht="15.75" customHeight="1">
      <c r="A717" s="2"/>
      <c r="B717" s="271" t="s">
        <v>568</v>
      </c>
      <c r="C717" s="271"/>
      <c r="D717" s="271"/>
      <c r="E717" s="271"/>
      <c r="F717" s="271"/>
      <c r="G717" s="271"/>
      <c r="H717" s="271"/>
    </row>
    <row r="718" spans="1:8" ht="15.75" customHeight="1">
      <c r="A718" s="2"/>
      <c r="B718" s="2"/>
      <c r="C718" s="4" t="s">
        <v>1565</v>
      </c>
      <c r="D718" s="4" t="s">
        <v>1596</v>
      </c>
      <c r="E718" s="4" t="s">
        <v>569</v>
      </c>
      <c r="F718" s="4" t="s">
        <v>2059</v>
      </c>
      <c r="G718" s="4" t="s">
        <v>2023</v>
      </c>
      <c r="H718" s="5">
        <v>607.8</v>
      </c>
    </row>
    <row r="719" spans="1:8" ht="15.75" customHeight="1">
      <c r="A719" s="2"/>
      <c r="B719" s="271" t="s">
        <v>570</v>
      </c>
      <c r="C719" s="271"/>
      <c r="D719" s="271"/>
      <c r="E719" s="271"/>
      <c r="F719" s="271"/>
      <c r="G719" s="271"/>
      <c r="H719" s="271"/>
    </row>
    <row r="720" spans="1:8" ht="15.75" customHeight="1">
      <c r="A720" s="2"/>
      <c r="B720" s="2"/>
      <c r="C720" s="4" t="s">
        <v>1565</v>
      </c>
      <c r="D720" s="4" t="s">
        <v>1596</v>
      </c>
      <c r="E720" s="4" t="s">
        <v>571</v>
      </c>
      <c r="F720" s="4" t="s">
        <v>440</v>
      </c>
      <c r="G720" s="4" t="s">
        <v>2023</v>
      </c>
      <c r="H720" s="5">
        <v>124.51</v>
      </c>
    </row>
    <row r="721" spans="1:8" ht="15.75" customHeight="1">
      <c r="A721" s="2"/>
      <c r="B721" s="271" t="s">
        <v>572</v>
      </c>
      <c r="C721" s="271"/>
      <c r="D721" s="271"/>
      <c r="E721" s="271"/>
      <c r="F721" s="271"/>
      <c r="G721" s="271"/>
      <c r="H721" s="271"/>
    </row>
    <row r="722" spans="1:8" ht="15.75" customHeight="1">
      <c r="A722" s="2"/>
      <c r="B722" s="2"/>
      <c r="C722" s="4" t="s">
        <v>1565</v>
      </c>
      <c r="D722" s="4" t="s">
        <v>1596</v>
      </c>
      <c r="E722" s="4" t="s">
        <v>569</v>
      </c>
      <c r="F722" s="4" t="s">
        <v>2059</v>
      </c>
      <c r="G722" s="4" t="s">
        <v>2023</v>
      </c>
      <c r="H722" s="5">
        <v>250.06</v>
      </c>
    </row>
    <row r="723" spans="1:8" ht="15.75" customHeight="1">
      <c r="A723" s="2"/>
      <c r="B723" s="271" t="s">
        <v>573</v>
      </c>
      <c r="C723" s="271"/>
      <c r="D723" s="271"/>
      <c r="E723" s="271"/>
      <c r="F723" s="271"/>
      <c r="G723" s="271"/>
      <c r="H723" s="271"/>
    </row>
    <row r="724" spans="1:8" ht="15.75" customHeight="1">
      <c r="A724" s="2"/>
      <c r="B724" s="2"/>
      <c r="C724" s="4" t="s">
        <v>1565</v>
      </c>
      <c r="D724" s="4" t="s">
        <v>1596</v>
      </c>
      <c r="E724" s="4" t="s">
        <v>574</v>
      </c>
      <c r="F724" s="4" t="s">
        <v>575</v>
      </c>
      <c r="G724" s="4" t="s">
        <v>2023</v>
      </c>
      <c r="H724" s="5">
        <v>178.66</v>
      </c>
    </row>
    <row r="725" spans="1:8" ht="15.75" customHeight="1">
      <c r="A725" s="2"/>
      <c r="B725" s="271" t="s">
        <v>576</v>
      </c>
      <c r="C725" s="271"/>
      <c r="D725" s="271"/>
      <c r="E725" s="271"/>
      <c r="F725" s="271"/>
      <c r="G725" s="271"/>
      <c r="H725" s="271"/>
    </row>
    <row r="726" spans="1:8" ht="15.75" customHeight="1">
      <c r="A726" s="2"/>
      <c r="B726" s="2"/>
      <c r="C726" s="4" t="s">
        <v>1565</v>
      </c>
      <c r="D726" s="4" t="s">
        <v>1596</v>
      </c>
      <c r="E726" s="4" t="s">
        <v>574</v>
      </c>
      <c r="F726" s="4" t="s">
        <v>575</v>
      </c>
      <c r="G726" s="4" t="s">
        <v>2013</v>
      </c>
      <c r="H726" s="5">
        <v>1028.38</v>
      </c>
    </row>
    <row r="727" spans="1:8" ht="15.75" customHeight="1">
      <c r="A727" s="2"/>
      <c r="B727" s="271" t="s">
        <v>577</v>
      </c>
      <c r="C727" s="271"/>
      <c r="D727" s="271"/>
      <c r="E727" s="271"/>
      <c r="F727" s="271"/>
      <c r="G727" s="271"/>
      <c r="H727" s="271"/>
    </row>
    <row r="728" spans="1:8" ht="15.75" customHeight="1">
      <c r="A728" s="2"/>
      <c r="B728" s="2"/>
      <c r="C728" s="4" t="s">
        <v>1565</v>
      </c>
      <c r="D728" s="4" t="s">
        <v>553</v>
      </c>
      <c r="E728" s="4" t="s">
        <v>578</v>
      </c>
      <c r="F728" s="4" t="s">
        <v>262</v>
      </c>
      <c r="G728" s="4" t="s">
        <v>2013</v>
      </c>
      <c r="H728" s="5">
        <v>449.24</v>
      </c>
    </row>
    <row r="729" spans="1:8" ht="15.75" customHeight="1">
      <c r="A729" s="2"/>
      <c r="B729" s="271" t="s">
        <v>579</v>
      </c>
      <c r="C729" s="271"/>
      <c r="D729" s="271"/>
      <c r="E729" s="271"/>
      <c r="F729" s="271"/>
      <c r="G729" s="271"/>
      <c r="H729" s="271"/>
    </row>
    <row r="730" spans="1:8" ht="15.75" customHeight="1">
      <c r="A730" s="2"/>
      <c r="B730" s="2"/>
      <c r="C730" s="4" t="s">
        <v>1565</v>
      </c>
      <c r="D730" s="4" t="s">
        <v>1596</v>
      </c>
      <c r="E730" s="4" t="s">
        <v>580</v>
      </c>
      <c r="F730" s="4" t="s">
        <v>312</v>
      </c>
      <c r="G730" s="4" t="s">
        <v>2013</v>
      </c>
      <c r="H730" s="5">
        <v>649.23</v>
      </c>
    </row>
    <row r="731" spans="1:8" ht="15.75" customHeight="1">
      <c r="A731" s="2"/>
      <c r="B731" s="271" t="s">
        <v>581</v>
      </c>
      <c r="C731" s="271"/>
      <c r="D731" s="271"/>
      <c r="E731" s="271"/>
      <c r="F731" s="271"/>
      <c r="G731" s="271"/>
      <c r="H731" s="271"/>
    </row>
    <row r="732" spans="1:8" ht="15.75" customHeight="1">
      <c r="A732" s="2"/>
      <c r="B732" s="2"/>
      <c r="C732" s="4" t="s">
        <v>1565</v>
      </c>
      <c r="D732" s="4" t="s">
        <v>1596</v>
      </c>
      <c r="E732" s="4" t="s">
        <v>580</v>
      </c>
      <c r="F732" s="4" t="s">
        <v>312</v>
      </c>
      <c r="G732" s="4" t="s">
        <v>2013</v>
      </c>
      <c r="H732" s="5">
        <v>1650.81</v>
      </c>
    </row>
    <row r="733" spans="1:8" ht="15.75" customHeight="1">
      <c r="A733" s="2"/>
      <c r="B733" s="271" t="s">
        <v>582</v>
      </c>
      <c r="C733" s="271"/>
      <c r="D733" s="271"/>
      <c r="E733" s="271"/>
      <c r="F733" s="271"/>
      <c r="G733" s="271"/>
      <c r="H733" s="271"/>
    </row>
    <row r="734" spans="1:8" ht="15.75" customHeight="1">
      <c r="A734" s="2"/>
      <c r="B734" s="2"/>
      <c r="C734" s="4" t="s">
        <v>1565</v>
      </c>
      <c r="D734" s="4" t="s">
        <v>553</v>
      </c>
      <c r="E734" s="4" t="s">
        <v>583</v>
      </c>
      <c r="F734" s="4" t="s">
        <v>2107</v>
      </c>
      <c r="G734" s="4" t="s">
        <v>2013</v>
      </c>
      <c r="H734" s="5">
        <v>693</v>
      </c>
    </row>
    <row r="735" spans="1:8" ht="15.75" customHeight="1">
      <c r="A735" s="2"/>
      <c r="B735" s="2"/>
      <c r="C735" s="4" t="s">
        <v>1565</v>
      </c>
      <c r="D735" s="4" t="s">
        <v>1596</v>
      </c>
      <c r="E735" s="4" t="s">
        <v>583</v>
      </c>
      <c r="F735" s="4" t="s">
        <v>2107</v>
      </c>
      <c r="G735" s="4" t="s">
        <v>2013</v>
      </c>
      <c r="H735" s="5">
        <v>346.95</v>
      </c>
    </row>
    <row r="736" spans="1:8" ht="15.75" customHeight="1">
      <c r="A736" s="2"/>
      <c r="B736" s="271" t="s">
        <v>584</v>
      </c>
      <c r="C736" s="271"/>
      <c r="D736" s="271"/>
      <c r="E736" s="271"/>
      <c r="F736" s="271"/>
      <c r="G736" s="271"/>
      <c r="H736" s="271"/>
    </row>
    <row r="737" spans="1:8" ht="15.75" customHeight="1">
      <c r="A737" s="2"/>
      <c r="B737" s="2"/>
      <c r="C737" s="4" t="s">
        <v>1565</v>
      </c>
      <c r="D737" s="4" t="s">
        <v>1596</v>
      </c>
      <c r="E737" s="4" t="s">
        <v>585</v>
      </c>
      <c r="F737" s="4" t="s">
        <v>499</v>
      </c>
      <c r="G737" s="4" t="s">
        <v>2013</v>
      </c>
      <c r="H737" s="5">
        <v>77.94</v>
      </c>
    </row>
    <row r="738" spans="1:8" ht="15.75" customHeight="1">
      <c r="A738" s="2"/>
      <c r="B738" s="271" t="s">
        <v>586</v>
      </c>
      <c r="C738" s="271"/>
      <c r="D738" s="271"/>
      <c r="E738" s="271"/>
      <c r="F738" s="271"/>
      <c r="G738" s="271"/>
      <c r="H738" s="271"/>
    </row>
    <row r="739" spans="1:8" ht="15.75" customHeight="1">
      <c r="A739" s="2"/>
      <c r="B739" s="2"/>
      <c r="C739" s="4" t="s">
        <v>1565</v>
      </c>
      <c r="D739" s="4" t="s">
        <v>1596</v>
      </c>
      <c r="E739" s="4" t="s">
        <v>585</v>
      </c>
      <c r="F739" s="4" t="s">
        <v>499</v>
      </c>
      <c r="G739" s="4" t="s">
        <v>2044</v>
      </c>
      <c r="H739" s="5">
        <v>1028.38</v>
      </c>
    </row>
    <row r="740" spans="1:8" ht="15.75" customHeight="1">
      <c r="A740" s="2"/>
      <c r="B740" s="271" t="s">
        <v>587</v>
      </c>
      <c r="C740" s="271"/>
      <c r="D740" s="271"/>
      <c r="E740" s="271"/>
      <c r="F740" s="271"/>
      <c r="G740" s="271"/>
      <c r="H740" s="271"/>
    </row>
    <row r="741" spans="1:8" ht="15.75" customHeight="1">
      <c r="A741" s="2"/>
      <c r="B741" s="2"/>
      <c r="C741" s="4" t="s">
        <v>1565</v>
      </c>
      <c r="D741" s="4" t="s">
        <v>1596</v>
      </c>
      <c r="E741" s="4" t="s">
        <v>588</v>
      </c>
      <c r="F741" s="4" t="s">
        <v>589</v>
      </c>
      <c r="G741" s="4" t="s">
        <v>2044</v>
      </c>
      <c r="H741" s="5">
        <v>949.35</v>
      </c>
    </row>
    <row r="742" spans="1:8" ht="15.75" customHeight="1">
      <c r="A742" s="2"/>
      <c r="B742" s="271" t="s">
        <v>590</v>
      </c>
      <c r="C742" s="271"/>
      <c r="D742" s="271"/>
      <c r="E742" s="271"/>
      <c r="F742" s="271"/>
      <c r="G742" s="271"/>
      <c r="H742" s="271"/>
    </row>
    <row r="743" spans="1:8" ht="15.75" customHeight="1">
      <c r="A743" s="2"/>
      <c r="B743" s="2"/>
      <c r="C743" s="4" t="s">
        <v>1565</v>
      </c>
      <c r="D743" s="4" t="s">
        <v>1596</v>
      </c>
      <c r="E743" s="4" t="s">
        <v>591</v>
      </c>
      <c r="F743" s="4" t="s">
        <v>271</v>
      </c>
      <c r="G743" s="4" t="s">
        <v>2044</v>
      </c>
      <c r="H743" s="5">
        <v>296.91</v>
      </c>
    </row>
    <row r="744" spans="1:8" ht="15.75" customHeight="1">
      <c r="A744" s="2"/>
      <c r="B744" s="271" t="s">
        <v>592</v>
      </c>
      <c r="C744" s="271"/>
      <c r="D744" s="271"/>
      <c r="E744" s="271"/>
      <c r="F744" s="271"/>
      <c r="G744" s="271"/>
      <c r="H744" s="271"/>
    </row>
    <row r="745" spans="1:8" ht="15.75" customHeight="1">
      <c r="A745" s="2"/>
      <c r="B745" s="2"/>
      <c r="C745" s="4" t="s">
        <v>1565</v>
      </c>
      <c r="D745" s="4" t="s">
        <v>1596</v>
      </c>
      <c r="E745" s="4" t="s">
        <v>593</v>
      </c>
      <c r="F745" s="4" t="s">
        <v>594</v>
      </c>
      <c r="G745" s="4" t="s">
        <v>2047</v>
      </c>
      <c r="H745" s="5">
        <v>1028.38</v>
      </c>
    </row>
    <row r="746" spans="1:8" ht="15.75" customHeight="1">
      <c r="A746" s="2"/>
      <c r="B746" s="271" t="s">
        <v>595</v>
      </c>
      <c r="C746" s="271"/>
      <c r="D746" s="271"/>
      <c r="E746" s="271"/>
      <c r="F746" s="271"/>
      <c r="G746" s="271"/>
      <c r="H746" s="271"/>
    </row>
    <row r="747" spans="1:8" ht="15.75" customHeight="1">
      <c r="A747" s="2"/>
      <c r="B747" s="2"/>
      <c r="C747" s="4" t="s">
        <v>1565</v>
      </c>
      <c r="D747" s="4" t="s">
        <v>1596</v>
      </c>
      <c r="E747" s="4" t="s">
        <v>596</v>
      </c>
      <c r="F747" s="4" t="s">
        <v>368</v>
      </c>
      <c r="G747" s="4" t="s">
        <v>2047</v>
      </c>
      <c r="H747" s="5">
        <v>287.25</v>
      </c>
    </row>
    <row r="748" spans="1:8" ht="15.75" customHeight="1">
      <c r="A748" s="2"/>
      <c r="B748" s="271" t="s">
        <v>597</v>
      </c>
      <c r="C748" s="271"/>
      <c r="D748" s="271"/>
      <c r="E748" s="271"/>
      <c r="F748" s="271"/>
      <c r="G748" s="271"/>
      <c r="H748" s="271"/>
    </row>
    <row r="749" spans="1:8" ht="15.75" customHeight="1">
      <c r="A749" s="2"/>
      <c r="B749" s="2"/>
      <c r="C749" s="4" t="s">
        <v>1565</v>
      </c>
      <c r="D749" s="4" t="s">
        <v>1596</v>
      </c>
      <c r="E749" s="4" t="s">
        <v>596</v>
      </c>
      <c r="F749" s="4" t="s">
        <v>368</v>
      </c>
      <c r="G749" s="4" t="s">
        <v>2047</v>
      </c>
      <c r="H749" s="5">
        <v>250.06</v>
      </c>
    </row>
    <row r="750" spans="1:8" ht="15.75" customHeight="1">
      <c r="A750" s="2"/>
      <c r="B750" s="271" t="s">
        <v>598</v>
      </c>
      <c r="C750" s="271"/>
      <c r="D750" s="271"/>
      <c r="E750" s="271"/>
      <c r="F750" s="271"/>
      <c r="G750" s="271"/>
      <c r="H750" s="271"/>
    </row>
    <row r="751" spans="1:8" ht="15.75" customHeight="1">
      <c r="A751" s="2"/>
      <c r="B751" s="2"/>
      <c r="C751" s="4" t="s">
        <v>1565</v>
      </c>
      <c r="D751" s="4" t="s">
        <v>1596</v>
      </c>
      <c r="E751" s="4" t="s">
        <v>599</v>
      </c>
      <c r="F751" s="4" t="s">
        <v>2111</v>
      </c>
      <c r="G751" s="4" t="s">
        <v>2018</v>
      </c>
      <c r="H751" s="5">
        <v>768.68</v>
      </c>
    </row>
    <row r="752" spans="1:8" ht="15.75" customHeight="1">
      <c r="A752" s="2"/>
      <c r="B752" s="271" t="s">
        <v>600</v>
      </c>
      <c r="C752" s="271"/>
      <c r="D752" s="271"/>
      <c r="E752" s="271"/>
      <c r="F752" s="271"/>
      <c r="G752" s="271"/>
      <c r="H752" s="271"/>
    </row>
    <row r="753" spans="1:8" ht="15.75" customHeight="1">
      <c r="A753" s="2"/>
      <c r="B753" s="2"/>
      <c r="C753" s="4" t="s">
        <v>1565</v>
      </c>
      <c r="D753" s="4" t="s">
        <v>1596</v>
      </c>
      <c r="E753" s="4" t="s">
        <v>601</v>
      </c>
      <c r="F753" s="4" t="s">
        <v>2017</v>
      </c>
      <c r="G753" s="4" t="s">
        <v>2018</v>
      </c>
      <c r="H753" s="5">
        <v>724.73</v>
      </c>
    </row>
    <row r="754" spans="1:8" ht="15.75" customHeight="1">
      <c r="A754" s="2"/>
      <c r="B754" s="271" t="s">
        <v>602</v>
      </c>
      <c r="C754" s="271"/>
      <c r="D754" s="271"/>
      <c r="E754" s="271"/>
      <c r="F754" s="271"/>
      <c r="G754" s="271"/>
      <c r="H754" s="271"/>
    </row>
    <row r="755" spans="1:8" ht="15.75" customHeight="1">
      <c r="A755" s="2"/>
      <c r="B755" s="2"/>
      <c r="C755" s="4" t="s">
        <v>1565</v>
      </c>
      <c r="D755" s="4" t="s">
        <v>1596</v>
      </c>
      <c r="E755" s="4" t="s">
        <v>603</v>
      </c>
      <c r="F755" s="4" t="s">
        <v>505</v>
      </c>
      <c r="G755" s="4" t="s">
        <v>2050</v>
      </c>
      <c r="H755" s="5">
        <v>703.63</v>
      </c>
    </row>
    <row r="756" spans="1:8" ht="15.75" customHeight="1">
      <c r="A756" s="2"/>
      <c r="B756" s="271" t="s">
        <v>604</v>
      </c>
      <c r="C756" s="271"/>
      <c r="D756" s="271"/>
      <c r="E756" s="271"/>
      <c r="F756" s="271"/>
      <c r="G756" s="271"/>
      <c r="H756" s="271"/>
    </row>
    <row r="757" spans="1:8" ht="15.75" customHeight="1">
      <c r="A757" s="2"/>
      <c r="B757" s="2"/>
      <c r="C757" s="4" t="s">
        <v>1565</v>
      </c>
      <c r="D757" s="4" t="s">
        <v>1596</v>
      </c>
      <c r="E757" s="4" t="s">
        <v>605</v>
      </c>
      <c r="F757" s="4" t="s">
        <v>374</v>
      </c>
      <c r="G757" s="4" t="s">
        <v>2053</v>
      </c>
      <c r="H757" s="5">
        <v>703.63</v>
      </c>
    </row>
    <row r="758" spans="1:8" ht="15.75" customHeight="1">
      <c r="A758" s="2"/>
      <c r="B758" s="271" t="s">
        <v>606</v>
      </c>
      <c r="C758" s="271"/>
      <c r="D758" s="271"/>
      <c r="E758" s="271"/>
      <c r="F758" s="271"/>
      <c r="G758" s="271"/>
      <c r="H758" s="271"/>
    </row>
    <row r="759" spans="1:8" ht="15.75" customHeight="1">
      <c r="A759" s="2"/>
      <c r="B759" s="2"/>
      <c r="C759" s="4" t="s">
        <v>1565</v>
      </c>
      <c r="D759" s="4" t="s">
        <v>1596</v>
      </c>
      <c r="E759" s="4" t="s">
        <v>607</v>
      </c>
      <c r="F759" s="4" t="s">
        <v>608</v>
      </c>
      <c r="G759" s="4" t="s">
        <v>2053</v>
      </c>
      <c r="H759" s="5">
        <v>70.36</v>
      </c>
    </row>
    <row r="760" spans="1:8" ht="15.75" customHeight="1">
      <c r="A760" s="2"/>
      <c r="B760" s="271" t="s">
        <v>609</v>
      </c>
      <c r="C760" s="271"/>
      <c r="D760" s="271"/>
      <c r="E760" s="271"/>
      <c r="F760" s="271"/>
      <c r="G760" s="271"/>
      <c r="H760" s="271"/>
    </row>
    <row r="761" spans="1:8" ht="15.75" customHeight="1">
      <c r="A761" s="2"/>
      <c r="B761" s="2"/>
      <c r="C761" s="4" t="s">
        <v>1565</v>
      </c>
      <c r="D761" s="4" t="s">
        <v>1596</v>
      </c>
      <c r="E761" s="4" t="s">
        <v>607</v>
      </c>
      <c r="F761" s="4" t="s">
        <v>608</v>
      </c>
      <c r="G761" s="4" t="s">
        <v>2053</v>
      </c>
      <c r="H761" s="5">
        <v>1677.88</v>
      </c>
    </row>
    <row r="762" spans="1:8" ht="15.75" customHeight="1">
      <c r="A762" s="271" t="s">
        <v>610</v>
      </c>
      <c r="B762" s="271"/>
      <c r="C762" s="271"/>
      <c r="D762" s="271"/>
      <c r="E762" s="271"/>
      <c r="F762" s="271"/>
      <c r="G762" s="271"/>
      <c r="H762" s="271"/>
    </row>
    <row r="763" spans="1:8" ht="15.75" customHeight="1">
      <c r="A763" s="2"/>
      <c r="B763" s="271" t="s">
        <v>611</v>
      </c>
      <c r="C763" s="271"/>
      <c r="D763" s="271"/>
      <c r="E763" s="271"/>
      <c r="F763" s="271"/>
      <c r="G763" s="271"/>
      <c r="H763" s="271"/>
    </row>
    <row r="764" spans="1:8" ht="15.75" customHeight="1">
      <c r="A764" s="2"/>
      <c r="B764" s="2"/>
      <c r="C764" s="4" t="s">
        <v>1552</v>
      </c>
      <c r="D764" s="4" t="s">
        <v>1576</v>
      </c>
      <c r="E764" s="4" t="s">
        <v>612</v>
      </c>
      <c r="F764" s="4" t="s">
        <v>374</v>
      </c>
      <c r="G764" s="4" t="s">
        <v>2050</v>
      </c>
      <c r="H764" s="5">
        <v>233.49</v>
      </c>
    </row>
    <row r="765" spans="1:8" ht="15.75" customHeight="1">
      <c r="A765" s="271" t="s">
        <v>613</v>
      </c>
      <c r="B765" s="271"/>
      <c r="C765" s="271"/>
      <c r="D765" s="271"/>
      <c r="E765" s="271"/>
      <c r="F765" s="271"/>
      <c r="G765" s="271"/>
      <c r="H765" s="271"/>
    </row>
    <row r="766" spans="1:8" ht="15.75" customHeight="1">
      <c r="A766" s="2"/>
      <c r="B766" s="271" t="s">
        <v>614</v>
      </c>
      <c r="C766" s="271"/>
      <c r="D766" s="271"/>
      <c r="E766" s="271"/>
      <c r="F766" s="271"/>
      <c r="G766" s="271"/>
      <c r="H766" s="271"/>
    </row>
    <row r="767" spans="1:8" ht="15.75" customHeight="1">
      <c r="A767" s="2"/>
      <c r="B767" s="2"/>
      <c r="C767" s="4" t="s">
        <v>1572</v>
      </c>
      <c r="D767" s="4" t="s">
        <v>1615</v>
      </c>
      <c r="E767" s="4" t="s">
        <v>615</v>
      </c>
      <c r="F767" s="4" t="s">
        <v>616</v>
      </c>
      <c r="G767" s="4" t="s">
        <v>2047</v>
      </c>
      <c r="H767" s="5">
        <v>4865</v>
      </c>
    </row>
    <row r="768" spans="1:8" ht="15.75" customHeight="1">
      <c r="A768" s="271" t="s">
        <v>617</v>
      </c>
      <c r="B768" s="271"/>
      <c r="C768" s="271"/>
      <c r="D768" s="271"/>
      <c r="E768" s="271"/>
      <c r="F768" s="271"/>
      <c r="G768" s="271"/>
      <c r="H768" s="271"/>
    </row>
    <row r="769" spans="1:8" ht="15.75" customHeight="1">
      <c r="A769" s="2"/>
      <c r="B769" s="271" t="s">
        <v>618</v>
      </c>
      <c r="C769" s="271"/>
      <c r="D769" s="271"/>
      <c r="E769" s="271"/>
      <c r="F769" s="271"/>
      <c r="G769" s="271"/>
      <c r="H769" s="271"/>
    </row>
    <row r="770" spans="1:8" ht="15.75" customHeight="1">
      <c r="A770" s="2"/>
      <c r="B770" s="2"/>
      <c r="C770" s="4" t="s">
        <v>1560</v>
      </c>
      <c r="D770" s="4" t="s">
        <v>1586</v>
      </c>
      <c r="E770" s="4" t="s">
        <v>619</v>
      </c>
      <c r="F770" s="4" t="s">
        <v>2095</v>
      </c>
      <c r="G770" s="4" t="s">
        <v>2027</v>
      </c>
      <c r="H770" s="5">
        <v>5415.76</v>
      </c>
    </row>
    <row r="771" spans="1:8" ht="15.75" customHeight="1">
      <c r="A771" s="2"/>
      <c r="B771" s="271" t="s">
        <v>620</v>
      </c>
      <c r="C771" s="271"/>
      <c r="D771" s="271"/>
      <c r="E771" s="271"/>
      <c r="F771" s="271"/>
      <c r="G771" s="271"/>
      <c r="H771" s="271"/>
    </row>
    <row r="772" spans="1:8" ht="15.75" customHeight="1">
      <c r="A772" s="2"/>
      <c r="B772" s="2"/>
      <c r="C772" s="4" t="s">
        <v>1560</v>
      </c>
      <c r="D772" s="4" t="s">
        <v>1586</v>
      </c>
      <c r="E772" s="4" t="s">
        <v>621</v>
      </c>
      <c r="F772" s="4" t="s">
        <v>2097</v>
      </c>
      <c r="G772" s="4" t="s">
        <v>235</v>
      </c>
      <c r="H772" s="5">
        <v>5415.76</v>
      </c>
    </row>
    <row r="773" spans="1:8" ht="15.75" customHeight="1">
      <c r="A773" s="2"/>
      <c r="B773" s="271" t="s">
        <v>622</v>
      </c>
      <c r="C773" s="271"/>
      <c r="D773" s="271"/>
      <c r="E773" s="271"/>
      <c r="F773" s="271"/>
      <c r="G773" s="271"/>
      <c r="H773" s="271"/>
    </row>
    <row r="774" spans="1:8" ht="15.75" customHeight="1">
      <c r="A774" s="2"/>
      <c r="B774" s="2"/>
      <c r="C774" s="4" t="s">
        <v>1560</v>
      </c>
      <c r="D774" s="4" t="s">
        <v>1611</v>
      </c>
      <c r="E774" s="4" t="s">
        <v>623</v>
      </c>
      <c r="F774" s="4" t="s">
        <v>555</v>
      </c>
      <c r="G774" s="4" t="s">
        <v>2030</v>
      </c>
      <c r="H774" s="5">
        <v>3507.3</v>
      </c>
    </row>
    <row r="775" spans="1:8" ht="15.75" customHeight="1">
      <c r="A775" s="2"/>
      <c r="B775" s="271" t="s">
        <v>624</v>
      </c>
      <c r="C775" s="271"/>
      <c r="D775" s="271"/>
      <c r="E775" s="271"/>
      <c r="F775" s="271"/>
      <c r="G775" s="271"/>
      <c r="H775" s="271"/>
    </row>
    <row r="776" spans="1:8" ht="15.75" customHeight="1">
      <c r="A776" s="2"/>
      <c r="B776" s="2"/>
      <c r="C776" s="4" t="s">
        <v>1560</v>
      </c>
      <c r="D776" s="4" t="s">
        <v>1586</v>
      </c>
      <c r="E776" s="4" t="s">
        <v>625</v>
      </c>
      <c r="F776" s="4" t="s">
        <v>2099</v>
      </c>
      <c r="G776" s="4" t="s">
        <v>2030</v>
      </c>
      <c r="H776" s="5">
        <v>5415.76</v>
      </c>
    </row>
    <row r="777" spans="1:8" ht="15.75" customHeight="1">
      <c r="A777" s="2"/>
      <c r="B777" s="271" t="s">
        <v>626</v>
      </c>
      <c r="C777" s="271"/>
      <c r="D777" s="271"/>
      <c r="E777" s="271"/>
      <c r="F777" s="271"/>
      <c r="G777" s="271"/>
      <c r="H777" s="271"/>
    </row>
    <row r="778" spans="1:8" ht="15.75" customHeight="1">
      <c r="A778" s="2"/>
      <c r="B778" s="2"/>
      <c r="C778" s="4" t="s">
        <v>1560</v>
      </c>
      <c r="D778" s="4" t="s">
        <v>1586</v>
      </c>
      <c r="E778" s="4" t="s">
        <v>627</v>
      </c>
      <c r="F778" s="4" t="s">
        <v>329</v>
      </c>
      <c r="G778" s="4" t="s">
        <v>2035</v>
      </c>
      <c r="H778" s="5">
        <v>5415.76</v>
      </c>
    </row>
    <row r="779" spans="1:8" ht="15.75" customHeight="1">
      <c r="A779" s="2"/>
      <c r="B779" s="271" t="s">
        <v>628</v>
      </c>
      <c r="C779" s="271"/>
      <c r="D779" s="271"/>
      <c r="E779" s="271"/>
      <c r="F779" s="271"/>
      <c r="G779" s="271"/>
      <c r="H779" s="271"/>
    </row>
    <row r="780" spans="1:8" ht="15.75" customHeight="1">
      <c r="A780" s="2"/>
      <c r="B780" s="2"/>
      <c r="C780" s="4" t="s">
        <v>1560</v>
      </c>
      <c r="D780" s="4" t="s">
        <v>1586</v>
      </c>
      <c r="E780" s="4" t="s">
        <v>629</v>
      </c>
      <c r="F780" s="4" t="s">
        <v>2103</v>
      </c>
      <c r="G780" s="4" t="s">
        <v>2067</v>
      </c>
      <c r="H780" s="5">
        <v>5415.76</v>
      </c>
    </row>
    <row r="781" spans="1:8" ht="15.75" customHeight="1">
      <c r="A781" s="2"/>
      <c r="B781" s="271" t="s">
        <v>630</v>
      </c>
      <c r="C781" s="271"/>
      <c r="D781" s="271"/>
      <c r="E781" s="271"/>
      <c r="F781" s="271"/>
      <c r="G781" s="271"/>
      <c r="H781" s="271"/>
    </row>
    <row r="782" spans="1:8" ht="15.75" customHeight="1">
      <c r="A782" s="2"/>
      <c r="B782" s="2"/>
      <c r="C782" s="4" t="s">
        <v>1560</v>
      </c>
      <c r="D782" s="4" t="s">
        <v>1586</v>
      </c>
      <c r="E782" s="4" t="s">
        <v>631</v>
      </c>
      <c r="F782" s="4" t="s">
        <v>2086</v>
      </c>
      <c r="G782" s="4" t="s">
        <v>2023</v>
      </c>
      <c r="H782" s="5">
        <v>6668.2</v>
      </c>
    </row>
    <row r="783" spans="1:8" ht="15.75" customHeight="1">
      <c r="A783" s="2"/>
      <c r="B783" s="271" t="s">
        <v>632</v>
      </c>
      <c r="C783" s="271"/>
      <c r="D783" s="271"/>
      <c r="E783" s="271"/>
      <c r="F783" s="271"/>
      <c r="G783" s="271"/>
      <c r="H783" s="271"/>
    </row>
    <row r="784" spans="1:8" ht="15.75" customHeight="1">
      <c r="A784" s="2"/>
      <c r="B784" s="2"/>
      <c r="C784" s="4" t="s">
        <v>1560</v>
      </c>
      <c r="D784" s="4" t="s">
        <v>1586</v>
      </c>
      <c r="E784" s="4" t="s">
        <v>631</v>
      </c>
      <c r="F784" s="4" t="s">
        <v>2086</v>
      </c>
      <c r="G784" s="4" t="s">
        <v>2023</v>
      </c>
      <c r="H784" s="5">
        <v>378.88</v>
      </c>
    </row>
    <row r="785" spans="1:8" ht="15.75" customHeight="1">
      <c r="A785" s="2"/>
      <c r="B785" s="271" t="s">
        <v>633</v>
      </c>
      <c r="C785" s="271"/>
      <c r="D785" s="271"/>
      <c r="E785" s="271"/>
      <c r="F785" s="271"/>
      <c r="G785" s="271"/>
      <c r="H785" s="271"/>
    </row>
    <row r="786" spans="1:8" ht="15.75" customHeight="1">
      <c r="A786" s="2"/>
      <c r="B786" s="2"/>
      <c r="C786" s="4" t="s">
        <v>1560</v>
      </c>
      <c r="D786" s="4" t="s">
        <v>1586</v>
      </c>
      <c r="E786" s="4" t="s">
        <v>634</v>
      </c>
      <c r="F786" s="4" t="s">
        <v>2059</v>
      </c>
      <c r="G786" s="4" t="s">
        <v>2023</v>
      </c>
      <c r="H786" s="5">
        <v>5415.76</v>
      </c>
    </row>
    <row r="787" spans="1:8" ht="15.75" customHeight="1">
      <c r="A787" s="2"/>
      <c r="B787" s="271" t="s">
        <v>635</v>
      </c>
      <c r="C787" s="271"/>
      <c r="D787" s="271"/>
      <c r="E787" s="271"/>
      <c r="F787" s="271"/>
      <c r="G787" s="271"/>
      <c r="H787" s="271"/>
    </row>
    <row r="788" spans="1:8" ht="15.75" customHeight="1">
      <c r="A788" s="2"/>
      <c r="B788" s="2"/>
      <c r="C788" s="4" t="s">
        <v>1560</v>
      </c>
      <c r="D788" s="4" t="s">
        <v>1586</v>
      </c>
      <c r="E788" s="4" t="s">
        <v>634</v>
      </c>
      <c r="F788" s="4" t="s">
        <v>2059</v>
      </c>
      <c r="G788" s="4" t="s">
        <v>2023</v>
      </c>
      <c r="H788" s="5">
        <v>649.5</v>
      </c>
    </row>
    <row r="789" spans="1:8" ht="15.75" customHeight="1">
      <c r="A789" s="271" t="s">
        <v>636</v>
      </c>
      <c r="B789" s="271"/>
      <c r="C789" s="271"/>
      <c r="D789" s="271"/>
      <c r="E789" s="271"/>
      <c r="F789" s="271"/>
      <c r="G789" s="271"/>
      <c r="H789" s="271"/>
    </row>
    <row r="790" spans="1:8" ht="15.75" customHeight="1">
      <c r="A790" s="2"/>
      <c r="B790" s="271" t="s">
        <v>637</v>
      </c>
      <c r="C790" s="271"/>
      <c r="D790" s="271"/>
      <c r="E790" s="271"/>
      <c r="F790" s="271"/>
      <c r="G790" s="271"/>
      <c r="H790" s="271"/>
    </row>
    <row r="791" spans="1:8" ht="15.75" customHeight="1">
      <c r="A791" s="2"/>
      <c r="B791" s="2"/>
      <c r="C791" s="4" t="s">
        <v>1560</v>
      </c>
      <c r="D791" s="4" t="s">
        <v>1586</v>
      </c>
      <c r="E791" s="4" t="s">
        <v>638</v>
      </c>
      <c r="F791" s="4" t="s">
        <v>2109</v>
      </c>
      <c r="G791" s="4" t="s">
        <v>2044</v>
      </c>
      <c r="H791" s="5">
        <v>3355.75</v>
      </c>
    </row>
    <row r="792" spans="1:8" ht="15.75" customHeight="1">
      <c r="A792" s="2"/>
      <c r="B792" s="271" t="s">
        <v>639</v>
      </c>
      <c r="C792" s="271"/>
      <c r="D792" s="271"/>
      <c r="E792" s="271"/>
      <c r="F792" s="271"/>
      <c r="G792" s="271"/>
      <c r="H792" s="271"/>
    </row>
    <row r="793" spans="1:8" ht="15.75" customHeight="1">
      <c r="A793" s="2"/>
      <c r="B793" s="2"/>
      <c r="C793" s="4" t="s">
        <v>1560</v>
      </c>
      <c r="D793" s="4" t="s">
        <v>1586</v>
      </c>
      <c r="E793" s="4" t="s">
        <v>640</v>
      </c>
      <c r="F793" s="4" t="s">
        <v>641</v>
      </c>
      <c r="G793" s="4" t="s">
        <v>2047</v>
      </c>
      <c r="H793" s="5">
        <v>6711.5</v>
      </c>
    </row>
    <row r="794" spans="1:8" ht="15.75" customHeight="1">
      <c r="A794" s="2"/>
      <c r="B794" s="271" t="s">
        <v>642</v>
      </c>
      <c r="C794" s="271"/>
      <c r="D794" s="271"/>
      <c r="E794" s="271"/>
      <c r="F794" s="271"/>
      <c r="G794" s="271"/>
      <c r="H794" s="271"/>
    </row>
    <row r="795" spans="1:8" ht="15.75" customHeight="1">
      <c r="A795" s="2"/>
      <c r="B795" s="2"/>
      <c r="C795" s="4" t="s">
        <v>1560</v>
      </c>
      <c r="D795" s="4" t="s">
        <v>1586</v>
      </c>
      <c r="E795" s="4" t="s">
        <v>643</v>
      </c>
      <c r="F795" s="4" t="s">
        <v>342</v>
      </c>
      <c r="G795" s="4" t="s">
        <v>2047</v>
      </c>
      <c r="H795" s="5">
        <v>6711.5</v>
      </c>
    </row>
    <row r="796" spans="1:8" ht="15.75" customHeight="1">
      <c r="A796" s="2"/>
      <c r="B796" s="271" t="s">
        <v>644</v>
      </c>
      <c r="C796" s="271"/>
      <c r="D796" s="271"/>
      <c r="E796" s="271"/>
      <c r="F796" s="271"/>
      <c r="G796" s="271"/>
      <c r="H796" s="271"/>
    </row>
    <row r="797" spans="1:8" ht="15.75" customHeight="1">
      <c r="A797" s="2"/>
      <c r="B797" s="2"/>
      <c r="C797" s="4" t="s">
        <v>1553</v>
      </c>
      <c r="D797" s="4" t="s">
        <v>1587</v>
      </c>
      <c r="E797" s="4" t="s">
        <v>645</v>
      </c>
      <c r="F797" s="4" t="s">
        <v>2043</v>
      </c>
      <c r="G797" s="4" t="s">
        <v>2047</v>
      </c>
      <c r="H797" s="5">
        <v>1564.75</v>
      </c>
    </row>
    <row r="798" spans="1:8" ht="15.75" customHeight="1">
      <c r="A798" s="2"/>
      <c r="B798" s="271" t="s">
        <v>646</v>
      </c>
      <c r="C798" s="271"/>
      <c r="D798" s="271"/>
      <c r="E798" s="271"/>
      <c r="F798" s="271"/>
      <c r="G798" s="271"/>
      <c r="H798" s="271"/>
    </row>
    <row r="799" spans="1:8" ht="15.75" customHeight="1">
      <c r="A799" s="2"/>
      <c r="B799" s="2"/>
      <c r="C799" s="4" t="s">
        <v>1553</v>
      </c>
      <c r="D799" s="4" t="s">
        <v>1577</v>
      </c>
      <c r="E799" s="4" t="s">
        <v>647</v>
      </c>
      <c r="F799" s="4" t="s">
        <v>2111</v>
      </c>
      <c r="G799" s="4" t="s">
        <v>2047</v>
      </c>
      <c r="H799" s="5">
        <v>163.3</v>
      </c>
    </row>
    <row r="800" spans="1:8" ht="15.75" customHeight="1">
      <c r="A800" s="2"/>
      <c r="B800" s="271" t="s">
        <v>648</v>
      </c>
      <c r="C800" s="271"/>
      <c r="D800" s="271"/>
      <c r="E800" s="271"/>
      <c r="F800" s="271"/>
      <c r="G800" s="271"/>
      <c r="H800" s="271"/>
    </row>
    <row r="801" spans="1:8" ht="15.75" customHeight="1">
      <c r="A801" s="2"/>
      <c r="B801" s="2"/>
      <c r="C801" s="4" t="s">
        <v>1560</v>
      </c>
      <c r="D801" s="4" t="s">
        <v>1586</v>
      </c>
      <c r="E801" s="4" t="s">
        <v>649</v>
      </c>
      <c r="F801" s="4" t="s">
        <v>650</v>
      </c>
      <c r="G801" s="4" t="s">
        <v>2018</v>
      </c>
      <c r="H801" s="5">
        <v>6735.81</v>
      </c>
    </row>
    <row r="802" spans="1:8" ht="15.75" customHeight="1">
      <c r="A802" s="2"/>
      <c r="B802" s="271" t="s">
        <v>651</v>
      </c>
      <c r="C802" s="271"/>
      <c r="D802" s="271"/>
      <c r="E802" s="271"/>
      <c r="F802" s="271"/>
      <c r="G802" s="271"/>
      <c r="H802" s="271"/>
    </row>
    <row r="803" spans="1:8" ht="15.75" customHeight="1">
      <c r="A803" s="2"/>
      <c r="B803" s="2"/>
      <c r="C803" s="4" t="s">
        <v>1560</v>
      </c>
      <c r="D803" s="4" t="s">
        <v>1586</v>
      </c>
      <c r="E803" s="4" t="s">
        <v>652</v>
      </c>
      <c r="F803" s="4" t="s">
        <v>653</v>
      </c>
      <c r="G803" s="4" t="s">
        <v>2050</v>
      </c>
      <c r="H803" s="5">
        <v>6711.5</v>
      </c>
    </row>
    <row r="804" spans="1:8" ht="15.75" customHeight="1">
      <c r="A804" s="2"/>
      <c r="B804" s="271" t="s">
        <v>654</v>
      </c>
      <c r="C804" s="271"/>
      <c r="D804" s="271"/>
      <c r="E804" s="271"/>
      <c r="F804" s="271"/>
      <c r="G804" s="271"/>
      <c r="H804" s="271"/>
    </row>
    <row r="805" spans="1:8" ht="15.75" customHeight="1">
      <c r="A805" s="2"/>
      <c r="B805" s="2"/>
      <c r="C805" s="4" t="s">
        <v>1560</v>
      </c>
      <c r="D805" s="4" t="s">
        <v>1586</v>
      </c>
      <c r="E805" s="4" t="s">
        <v>655</v>
      </c>
      <c r="F805" s="4" t="s">
        <v>347</v>
      </c>
      <c r="G805" s="4" t="s">
        <v>2050</v>
      </c>
      <c r="H805" s="5">
        <v>750</v>
      </c>
    </row>
    <row r="806" spans="1:8" ht="15.75" customHeight="1">
      <c r="A806" s="2"/>
      <c r="B806" s="271" t="s">
        <v>656</v>
      </c>
      <c r="C806" s="271"/>
      <c r="D806" s="271"/>
      <c r="E806" s="271"/>
      <c r="F806" s="271"/>
      <c r="G806" s="271"/>
      <c r="H806" s="271"/>
    </row>
    <row r="807" spans="1:8" ht="15.75" customHeight="1">
      <c r="A807" s="2"/>
      <c r="B807" s="2"/>
      <c r="C807" s="4" t="s">
        <v>1553</v>
      </c>
      <c r="D807" s="4" t="s">
        <v>1587</v>
      </c>
      <c r="E807" s="4" t="s">
        <v>657</v>
      </c>
      <c r="F807" s="4" t="s">
        <v>608</v>
      </c>
      <c r="G807" s="4" t="s">
        <v>2053</v>
      </c>
      <c r="H807" s="5">
        <v>932.49</v>
      </c>
    </row>
    <row r="808" spans="1:8" ht="15.75" customHeight="1">
      <c r="A808" s="2"/>
      <c r="B808" s="271" t="s">
        <v>658</v>
      </c>
      <c r="C808" s="271"/>
      <c r="D808" s="271"/>
      <c r="E808" s="271"/>
      <c r="F808" s="271"/>
      <c r="G808" s="271"/>
      <c r="H808" s="271"/>
    </row>
    <row r="809" spans="1:8" ht="15.75" customHeight="1">
      <c r="A809" s="2"/>
      <c r="B809" s="2"/>
      <c r="C809" s="4" t="s">
        <v>1560</v>
      </c>
      <c r="D809" s="4" t="s">
        <v>1586</v>
      </c>
      <c r="E809" s="4" t="s">
        <v>659</v>
      </c>
      <c r="F809" s="4" t="s">
        <v>2117</v>
      </c>
      <c r="G809" s="4" t="s">
        <v>2053</v>
      </c>
      <c r="H809" s="5">
        <v>6711.5</v>
      </c>
    </row>
    <row r="810" spans="1:8" ht="15.75" customHeight="1">
      <c r="A810" s="271" t="s">
        <v>660</v>
      </c>
      <c r="B810" s="271"/>
      <c r="C810" s="271"/>
      <c r="D810" s="271"/>
      <c r="E810" s="271"/>
      <c r="F810" s="271"/>
      <c r="G810" s="271"/>
      <c r="H810" s="271"/>
    </row>
    <row r="811" spans="1:8" ht="15.75" customHeight="1">
      <c r="A811" s="2"/>
      <c r="B811" s="271" t="s">
        <v>661</v>
      </c>
      <c r="C811" s="271"/>
      <c r="D811" s="271"/>
      <c r="E811" s="271"/>
      <c r="F811" s="271"/>
      <c r="G811" s="271"/>
      <c r="H811" s="271"/>
    </row>
    <row r="812" spans="1:8" ht="15.75" customHeight="1">
      <c r="A812" s="2"/>
      <c r="B812" s="2"/>
      <c r="C812" s="4" t="s">
        <v>1556</v>
      </c>
      <c r="D812" s="4" t="s">
        <v>1581</v>
      </c>
      <c r="E812" s="4" t="s">
        <v>662</v>
      </c>
      <c r="F812" s="4" t="s">
        <v>436</v>
      </c>
      <c r="G812" s="4" t="s">
        <v>235</v>
      </c>
      <c r="H812" s="5">
        <v>50</v>
      </c>
    </row>
    <row r="813" spans="1:8" ht="15.75" customHeight="1">
      <c r="A813" s="271" t="s">
        <v>663</v>
      </c>
      <c r="B813" s="271"/>
      <c r="C813" s="271"/>
      <c r="D813" s="271"/>
      <c r="E813" s="271"/>
      <c r="F813" s="271"/>
      <c r="G813" s="271"/>
      <c r="H813" s="271"/>
    </row>
    <row r="814" spans="1:8" ht="15.75" customHeight="1">
      <c r="A814" s="2"/>
      <c r="B814" s="271" t="s">
        <v>664</v>
      </c>
      <c r="C814" s="271"/>
      <c r="D814" s="271"/>
      <c r="E814" s="271"/>
      <c r="F814" s="271"/>
      <c r="G814" s="271"/>
      <c r="H814" s="271"/>
    </row>
    <row r="815" spans="1:8" ht="15.75" customHeight="1">
      <c r="A815" s="2"/>
      <c r="B815" s="2"/>
      <c r="C815" s="4" t="s">
        <v>1554</v>
      </c>
      <c r="D815" s="4" t="s">
        <v>1578</v>
      </c>
      <c r="E815" s="4" t="s">
        <v>665</v>
      </c>
      <c r="F815" s="4" t="s">
        <v>666</v>
      </c>
      <c r="G815" s="4" t="s">
        <v>2053</v>
      </c>
      <c r="H815" s="5">
        <v>430</v>
      </c>
    </row>
    <row r="816" spans="1:8" ht="15.75" customHeight="1">
      <c r="A816" s="271" t="s">
        <v>667</v>
      </c>
      <c r="B816" s="271"/>
      <c r="C816" s="271"/>
      <c r="D816" s="271"/>
      <c r="E816" s="271"/>
      <c r="F816" s="271"/>
      <c r="G816" s="271"/>
      <c r="H816" s="271"/>
    </row>
    <row r="817" spans="1:8" ht="15.75" customHeight="1">
      <c r="A817" s="2"/>
      <c r="B817" s="271" t="s">
        <v>668</v>
      </c>
      <c r="C817" s="271"/>
      <c r="D817" s="271"/>
      <c r="E817" s="271"/>
      <c r="F817" s="271"/>
      <c r="G817" s="271"/>
      <c r="H817" s="271"/>
    </row>
    <row r="818" spans="1:8" ht="15.75" customHeight="1">
      <c r="A818" s="2"/>
      <c r="B818" s="2"/>
      <c r="C818" s="4" t="s">
        <v>1558</v>
      </c>
      <c r="D818" s="4" t="s">
        <v>431</v>
      </c>
      <c r="E818" s="4" t="s">
        <v>669</v>
      </c>
      <c r="F818" s="4" t="s">
        <v>2017</v>
      </c>
      <c r="G818" s="4" t="s">
        <v>2018</v>
      </c>
      <c r="H818" s="5">
        <v>1104.39</v>
      </c>
    </row>
    <row r="819" spans="1:8" ht="15.75" customHeight="1">
      <c r="A819" s="271" t="s">
        <v>670</v>
      </c>
      <c r="B819" s="271"/>
      <c r="C819" s="271"/>
      <c r="D819" s="271"/>
      <c r="E819" s="271"/>
      <c r="F819" s="271"/>
      <c r="G819" s="271"/>
      <c r="H819" s="271"/>
    </row>
    <row r="820" spans="1:8" ht="15.75" customHeight="1">
      <c r="A820" s="2"/>
      <c r="B820" s="271" t="s">
        <v>671</v>
      </c>
      <c r="C820" s="271"/>
      <c r="D820" s="271"/>
      <c r="E820" s="271"/>
      <c r="F820" s="271"/>
      <c r="G820" s="271"/>
      <c r="H820" s="271"/>
    </row>
    <row r="821" spans="1:8" ht="15.75" customHeight="1">
      <c r="A821" s="2"/>
      <c r="B821" s="2"/>
      <c r="C821" s="4" t="s">
        <v>1552</v>
      </c>
      <c r="D821" s="4" t="s">
        <v>1576</v>
      </c>
      <c r="E821" s="4" t="s">
        <v>672</v>
      </c>
      <c r="F821" s="4" t="s">
        <v>673</v>
      </c>
      <c r="G821" s="4" t="s">
        <v>2030</v>
      </c>
      <c r="H821" s="5">
        <v>2803.68</v>
      </c>
    </row>
    <row r="822" spans="1:8" ht="15.75" customHeight="1">
      <c r="A822" s="271" t="s">
        <v>674</v>
      </c>
      <c r="B822" s="271"/>
      <c r="C822" s="271"/>
      <c r="D822" s="271"/>
      <c r="E822" s="271"/>
      <c r="F822" s="271"/>
      <c r="G822" s="271"/>
      <c r="H822" s="271"/>
    </row>
    <row r="823" spans="1:8" ht="15.75" customHeight="1">
      <c r="A823" s="2"/>
      <c r="B823" s="271" t="s">
        <v>675</v>
      </c>
      <c r="C823" s="271"/>
      <c r="D823" s="271"/>
      <c r="E823" s="271"/>
      <c r="F823" s="271"/>
      <c r="G823" s="271"/>
      <c r="H823" s="271"/>
    </row>
    <row r="824" spans="1:8" ht="15.75" customHeight="1">
      <c r="A824" s="2"/>
      <c r="B824" s="2"/>
      <c r="C824" s="4" t="s">
        <v>1572</v>
      </c>
      <c r="D824" s="4" t="s">
        <v>1615</v>
      </c>
      <c r="E824" s="4" t="s">
        <v>676</v>
      </c>
      <c r="F824" s="4" t="s">
        <v>650</v>
      </c>
      <c r="G824" s="4" t="s">
        <v>2018</v>
      </c>
      <c r="H824" s="5">
        <v>6144</v>
      </c>
    </row>
    <row r="825" spans="1:8" ht="15.75" customHeight="1">
      <c r="A825" s="271" t="s">
        <v>677</v>
      </c>
      <c r="B825" s="271"/>
      <c r="C825" s="271"/>
      <c r="D825" s="271"/>
      <c r="E825" s="271"/>
      <c r="F825" s="271"/>
      <c r="G825" s="271"/>
      <c r="H825" s="271"/>
    </row>
    <row r="826" spans="1:8" ht="15.75" customHeight="1">
      <c r="A826" s="2"/>
      <c r="B826" s="271" t="s">
        <v>678</v>
      </c>
      <c r="C826" s="271"/>
      <c r="D826" s="271"/>
      <c r="E826" s="271"/>
      <c r="F826" s="271"/>
      <c r="G826" s="271"/>
      <c r="H826" s="271"/>
    </row>
    <row r="827" spans="1:8" ht="15.75" customHeight="1">
      <c r="A827" s="2"/>
      <c r="B827" s="2"/>
      <c r="C827" s="4" t="s">
        <v>1573</v>
      </c>
      <c r="D827" s="4" t="s">
        <v>1581</v>
      </c>
      <c r="E827" s="4" t="s">
        <v>1624</v>
      </c>
      <c r="F827" s="4"/>
      <c r="G827" s="4" t="s">
        <v>2035</v>
      </c>
      <c r="H827" s="5">
        <v>0</v>
      </c>
    </row>
    <row r="828" spans="1:8" ht="15.75" customHeight="1">
      <c r="A828" s="2"/>
      <c r="B828" s="271" t="s">
        <v>679</v>
      </c>
      <c r="C828" s="271"/>
      <c r="D828" s="271"/>
      <c r="E828" s="271"/>
      <c r="F828" s="271"/>
      <c r="G828" s="271"/>
      <c r="H828" s="271"/>
    </row>
    <row r="829" spans="1:8" ht="15.75" customHeight="1">
      <c r="A829" s="2"/>
      <c r="B829" s="2"/>
      <c r="C829" s="4" t="s">
        <v>1573</v>
      </c>
      <c r="D829" s="4" t="s">
        <v>1581</v>
      </c>
      <c r="E829" s="4" t="s">
        <v>1626</v>
      </c>
      <c r="F829" s="4" t="s">
        <v>680</v>
      </c>
      <c r="G829" s="4" t="s">
        <v>2044</v>
      </c>
      <c r="H829" s="5">
        <v>1104.78</v>
      </c>
    </row>
    <row r="830" spans="1:8" ht="15.75" customHeight="1">
      <c r="A830" s="2"/>
      <c r="B830" s="271" t="s">
        <v>681</v>
      </c>
      <c r="C830" s="271"/>
      <c r="D830" s="271"/>
      <c r="E830" s="271"/>
      <c r="F830" s="271"/>
      <c r="G830" s="271"/>
      <c r="H830" s="271"/>
    </row>
    <row r="831" spans="1:8" ht="15.75" customHeight="1">
      <c r="A831" s="2"/>
      <c r="B831" s="2"/>
      <c r="C831" s="4" t="s">
        <v>1573</v>
      </c>
      <c r="D831" s="4" t="s">
        <v>1581</v>
      </c>
      <c r="E831" s="4" t="s">
        <v>1626</v>
      </c>
      <c r="F831" s="4" t="s">
        <v>371</v>
      </c>
      <c r="G831" s="4" t="s">
        <v>2050</v>
      </c>
      <c r="H831" s="5">
        <v>954.14</v>
      </c>
    </row>
    <row r="832" spans="1:8" ht="15.75" customHeight="1">
      <c r="A832" s="2"/>
      <c r="B832" s="271" t="s">
        <v>682</v>
      </c>
      <c r="C832" s="271"/>
      <c r="D832" s="271"/>
      <c r="E832" s="271"/>
      <c r="F832" s="271"/>
      <c r="G832" s="271"/>
      <c r="H832" s="271"/>
    </row>
    <row r="833" spans="1:8" ht="15.75" customHeight="1">
      <c r="A833" s="2"/>
      <c r="B833" s="2"/>
      <c r="C833" s="4" t="s">
        <v>1573</v>
      </c>
      <c r="D833" s="4" t="s">
        <v>1581</v>
      </c>
      <c r="E833" s="4" t="s">
        <v>1626</v>
      </c>
      <c r="F833" s="4" t="s">
        <v>650</v>
      </c>
      <c r="G833" s="4" t="s">
        <v>2018</v>
      </c>
      <c r="H833" s="5">
        <v>30.59</v>
      </c>
    </row>
    <row r="834" spans="1:8" ht="15.75" customHeight="1">
      <c r="A834" s="2"/>
      <c r="B834" s="271" t="s">
        <v>683</v>
      </c>
      <c r="C834" s="271"/>
      <c r="D834" s="271"/>
      <c r="E834" s="271"/>
      <c r="F834" s="271"/>
      <c r="G834" s="271"/>
      <c r="H834" s="271"/>
    </row>
    <row r="835" spans="1:8" ht="15.75" customHeight="1">
      <c r="A835" s="2"/>
      <c r="B835" s="2"/>
      <c r="C835" s="4" t="s">
        <v>1573</v>
      </c>
      <c r="D835" s="4" t="s">
        <v>1581</v>
      </c>
      <c r="E835" s="4" t="s">
        <v>1626</v>
      </c>
      <c r="F835" s="4" t="s">
        <v>684</v>
      </c>
      <c r="G835" s="4" t="s">
        <v>2018</v>
      </c>
      <c r="H835" s="5">
        <v>15.44</v>
      </c>
    </row>
    <row r="836" spans="1:8" ht="15.75" customHeight="1">
      <c r="A836" s="2"/>
      <c r="B836" s="271" t="s">
        <v>685</v>
      </c>
      <c r="C836" s="271"/>
      <c r="D836" s="271"/>
      <c r="E836" s="271"/>
      <c r="F836" s="271"/>
      <c r="G836" s="271"/>
      <c r="H836" s="271"/>
    </row>
    <row r="837" spans="1:8" ht="15.75" customHeight="1">
      <c r="A837" s="2"/>
      <c r="B837" s="2"/>
      <c r="C837" s="4" t="s">
        <v>1573</v>
      </c>
      <c r="D837" s="4" t="s">
        <v>1581</v>
      </c>
      <c r="E837" s="4" t="s">
        <v>1626</v>
      </c>
      <c r="F837" s="4" t="s">
        <v>686</v>
      </c>
      <c r="G837" s="4" t="s">
        <v>2018</v>
      </c>
      <c r="H837" s="5">
        <v>785.8</v>
      </c>
    </row>
    <row r="838" spans="1:8" ht="15.75" customHeight="1">
      <c r="A838" s="2"/>
      <c r="B838" s="271" t="s">
        <v>687</v>
      </c>
      <c r="C838" s="271"/>
      <c r="D838" s="271"/>
      <c r="E838" s="271"/>
      <c r="F838" s="271"/>
      <c r="G838" s="271"/>
      <c r="H838" s="271"/>
    </row>
    <row r="839" spans="1:8" ht="15.75" customHeight="1">
      <c r="A839" s="2"/>
      <c r="B839" s="2"/>
      <c r="C839" s="4" t="s">
        <v>1573</v>
      </c>
      <c r="D839" s="4" t="s">
        <v>1581</v>
      </c>
      <c r="E839" s="4" t="s">
        <v>1626</v>
      </c>
      <c r="F839" s="4" t="s">
        <v>2109</v>
      </c>
      <c r="G839" s="4" t="s">
        <v>2044</v>
      </c>
      <c r="H839" s="5">
        <v>16.12</v>
      </c>
    </row>
    <row r="840" spans="1:8" ht="15.75" customHeight="1">
      <c r="A840" s="2"/>
      <c r="B840" s="271" t="s">
        <v>688</v>
      </c>
      <c r="C840" s="271"/>
      <c r="D840" s="271"/>
      <c r="E840" s="271"/>
      <c r="F840" s="271"/>
      <c r="G840" s="271"/>
      <c r="H840" s="271"/>
    </row>
    <row r="841" spans="1:8" ht="15.75" customHeight="1">
      <c r="A841" s="2"/>
      <c r="B841" s="2"/>
      <c r="C841" s="4" t="s">
        <v>1573</v>
      </c>
      <c r="D841" s="4" t="s">
        <v>1581</v>
      </c>
      <c r="E841" s="4" t="s">
        <v>1626</v>
      </c>
      <c r="F841" s="4" t="s">
        <v>2099</v>
      </c>
      <c r="G841" s="4" t="s">
        <v>2030</v>
      </c>
      <c r="H841" s="5">
        <v>16.12</v>
      </c>
    </row>
    <row r="842" spans="1:8" ht="15.75" customHeight="1">
      <c r="A842" s="2"/>
      <c r="B842" s="271" t="s">
        <v>689</v>
      </c>
      <c r="C842" s="271"/>
      <c r="D842" s="271"/>
      <c r="E842" s="271"/>
      <c r="F842" s="271"/>
      <c r="G842" s="271"/>
      <c r="H842" s="271"/>
    </row>
    <row r="843" spans="1:8" ht="15.75" customHeight="1">
      <c r="A843" s="2"/>
      <c r="B843" s="2"/>
      <c r="C843" s="4" t="s">
        <v>1573</v>
      </c>
      <c r="D843" s="4" t="s">
        <v>1581</v>
      </c>
      <c r="E843" s="4" t="s">
        <v>1626</v>
      </c>
      <c r="F843" s="4" t="s">
        <v>2099</v>
      </c>
      <c r="G843" s="4" t="s">
        <v>2030</v>
      </c>
      <c r="H843" s="5">
        <v>16.12</v>
      </c>
    </row>
    <row r="844" spans="1:8" ht="15.75" customHeight="1">
      <c r="A844" s="2"/>
      <c r="B844" s="271" t="s">
        <v>690</v>
      </c>
      <c r="C844" s="271"/>
      <c r="D844" s="271"/>
      <c r="E844" s="271"/>
      <c r="F844" s="271"/>
      <c r="G844" s="271"/>
      <c r="H844" s="271"/>
    </row>
    <row r="845" spans="1:8" ht="15.75" customHeight="1">
      <c r="A845" s="2"/>
      <c r="B845" s="2"/>
      <c r="C845" s="4" t="s">
        <v>1573</v>
      </c>
      <c r="D845" s="4" t="s">
        <v>1581</v>
      </c>
      <c r="E845" s="4" t="s">
        <v>1626</v>
      </c>
      <c r="F845" s="4" t="s">
        <v>2099</v>
      </c>
      <c r="G845" s="4" t="s">
        <v>2030</v>
      </c>
      <c r="H845" s="5">
        <v>16.12</v>
      </c>
    </row>
    <row r="846" spans="1:8" ht="15.75" customHeight="1">
      <c r="A846" s="2"/>
      <c r="B846" s="271" t="s">
        <v>691</v>
      </c>
      <c r="C846" s="271"/>
      <c r="D846" s="271"/>
      <c r="E846" s="271"/>
      <c r="F846" s="271"/>
      <c r="G846" s="271"/>
      <c r="H846" s="271"/>
    </row>
    <row r="847" spans="1:8" ht="15.75" customHeight="1">
      <c r="A847" s="2"/>
      <c r="B847" s="2"/>
      <c r="C847" s="4" t="s">
        <v>1573</v>
      </c>
      <c r="D847" s="4" t="s">
        <v>1581</v>
      </c>
      <c r="E847" s="4" t="s">
        <v>1626</v>
      </c>
      <c r="F847" s="4" t="s">
        <v>2041</v>
      </c>
      <c r="G847" s="4" t="s">
        <v>2013</v>
      </c>
      <c r="H847" s="5">
        <v>785.49</v>
      </c>
    </row>
    <row r="848" spans="1:8" ht="15.75" customHeight="1">
      <c r="A848" s="2"/>
      <c r="B848" s="271" t="s">
        <v>692</v>
      </c>
      <c r="C848" s="271"/>
      <c r="D848" s="271"/>
      <c r="E848" s="271"/>
      <c r="F848" s="271"/>
      <c r="G848" s="271"/>
      <c r="H848" s="271"/>
    </row>
    <row r="849" spans="1:8" ht="15.75" customHeight="1">
      <c r="A849" s="2"/>
      <c r="B849" s="2"/>
      <c r="C849" s="4" t="s">
        <v>1573</v>
      </c>
      <c r="D849" s="4" t="s">
        <v>1581</v>
      </c>
      <c r="E849" s="4" t="s">
        <v>1626</v>
      </c>
      <c r="F849" s="4" t="s">
        <v>1963</v>
      </c>
      <c r="G849" s="4" t="s">
        <v>2027</v>
      </c>
      <c r="H849" s="5">
        <v>785.42</v>
      </c>
    </row>
    <row r="850" spans="1:8" ht="15.75" customHeight="1">
      <c r="A850" s="2"/>
      <c r="B850" s="271" t="s">
        <v>693</v>
      </c>
      <c r="C850" s="271"/>
      <c r="D850" s="271"/>
      <c r="E850" s="271"/>
      <c r="F850" s="271"/>
      <c r="G850" s="271"/>
      <c r="H850" s="271"/>
    </row>
    <row r="851" spans="1:8" ht="15.75" customHeight="1">
      <c r="A851" s="2"/>
      <c r="B851" s="2"/>
      <c r="C851" s="4" t="s">
        <v>1573</v>
      </c>
      <c r="D851" s="4" t="s">
        <v>1581</v>
      </c>
      <c r="E851" s="4" t="s">
        <v>1626</v>
      </c>
      <c r="F851" s="4" t="s">
        <v>694</v>
      </c>
      <c r="G851" s="4" t="s">
        <v>2067</v>
      </c>
      <c r="H851" s="5">
        <v>16.8</v>
      </c>
    </row>
    <row r="852" spans="1:8" ht="15.75" customHeight="1">
      <c r="A852" s="2"/>
      <c r="B852" s="271" t="s">
        <v>695</v>
      </c>
      <c r="C852" s="271"/>
      <c r="D852" s="271"/>
      <c r="E852" s="271"/>
      <c r="F852" s="271"/>
      <c r="G852" s="271"/>
      <c r="H852" s="271"/>
    </row>
    <row r="853" spans="1:8" ht="15.75" customHeight="1">
      <c r="A853" s="2"/>
      <c r="B853" s="2"/>
      <c r="C853" s="4" t="s">
        <v>1573</v>
      </c>
      <c r="D853" s="4" t="s">
        <v>1581</v>
      </c>
      <c r="E853" s="4" t="s">
        <v>1626</v>
      </c>
      <c r="F853" s="4" t="s">
        <v>694</v>
      </c>
      <c r="G853" s="4" t="s">
        <v>2067</v>
      </c>
      <c r="H853" s="5">
        <v>16.12</v>
      </c>
    </row>
    <row r="854" spans="1:8" ht="15.75" customHeight="1">
      <c r="A854" s="2"/>
      <c r="B854" s="271" t="s">
        <v>696</v>
      </c>
      <c r="C854" s="271"/>
      <c r="D854" s="271"/>
      <c r="E854" s="271"/>
      <c r="F854" s="271"/>
      <c r="G854" s="271"/>
      <c r="H854" s="271"/>
    </row>
    <row r="855" spans="1:8" ht="15.75" customHeight="1">
      <c r="A855" s="2"/>
      <c r="B855" s="2"/>
      <c r="C855" s="4" t="s">
        <v>1573</v>
      </c>
      <c r="D855" s="4" t="s">
        <v>1581</v>
      </c>
      <c r="E855" s="4" t="s">
        <v>1626</v>
      </c>
      <c r="F855" s="4" t="s">
        <v>697</v>
      </c>
      <c r="G855" s="4" t="s">
        <v>2023</v>
      </c>
      <c r="H855" s="5">
        <v>16.12</v>
      </c>
    </row>
    <row r="856" spans="1:8" ht="15.75" customHeight="1">
      <c r="A856" s="2"/>
      <c r="B856" s="271" t="s">
        <v>698</v>
      </c>
      <c r="C856" s="271"/>
      <c r="D856" s="271"/>
      <c r="E856" s="271"/>
      <c r="F856" s="271"/>
      <c r="G856" s="271"/>
      <c r="H856" s="271"/>
    </row>
    <row r="857" spans="1:8" ht="15.75" customHeight="1">
      <c r="A857" s="2"/>
      <c r="B857" s="2"/>
      <c r="C857" s="4" t="s">
        <v>1573</v>
      </c>
      <c r="D857" s="4" t="s">
        <v>1581</v>
      </c>
      <c r="E857" s="4" t="s">
        <v>1626</v>
      </c>
      <c r="F857" s="4" t="s">
        <v>2080</v>
      </c>
      <c r="G857" s="4" t="s">
        <v>2053</v>
      </c>
      <c r="H857" s="5">
        <v>785.8</v>
      </c>
    </row>
    <row r="858" spans="1:8" ht="15.75" customHeight="1">
      <c r="A858" s="2"/>
      <c r="B858" s="271" t="s">
        <v>699</v>
      </c>
      <c r="C858" s="271"/>
      <c r="D858" s="271"/>
      <c r="E858" s="271"/>
      <c r="F858" s="271"/>
      <c r="G858" s="271"/>
      <c r="H858" s="271"/>
    </row>
    <row r="859" spans="1:8" ht="15.75" customHeight="1">
      <c r="A859" s="2"/>
      <c r="B859" s="2"/>
      <c r="C859" s="4" t="s">
        <v>1573</v>
      </c>
      <c r="D859" s="4" t="s">
        <v>1581</v>
      </c>
      <c r="E859" s="4" t="s">
        <v>1626</v>
      </c>
      <c r="F859" s="4" t="s">
        <v>700</v>
      </c>
      <c r="G859" s="4" t="s">
        <v>2047</v>
      </c>
      <c r="H859" s="5">
        <v>32.01</v>
      </c>
    </row>
    <row r="860" spans="1:8" ht="15.75" customHeight="1">
      <c r="A860" s="2"/>
      <c r="B860" s="271" t="s">
        <v>701</v>
      </c>
      <c r="C860" s="271"/>
      <c r="D860" s="271"/>
      <c r="E860" s="271"/>
      <c r="F860" s="271"/>
      <c r="G860" s="271"/>
      <c r="H860" s="271"/>
    </row>
    <row r="861" spans="1:8" ht="15.75" customHeight="1">
      <c r="A861" s="2"/>
      <c r="B861" s="2"/>
      <c r="C861" s="4" t="s">
        <v>1573</v>
      </c>
      <c r="D861" s="4" t="s">
        <v>1581</v>
      </c>
      <c r="E861" s="4" t="s">
        <v>1626</v>
      </c>
      <c r="F861" s="4" t="s">
        <v>694</v>
      </c>
      <c r="G861" s="4" t="s">
        <v>2067</v>
      </c>
      <c r="H861" s="5">
        <v>877.59</v>
      </c>
    </row>
    <row r="862" spans="1:8" ht="15.75" customHeight="1">
      <c r="A862" s="2"/>
      <c r="B862" s="271" t="s">
        <v>702</v>
      </c>
      <c r="C862" s="271"/>
      <c r="D862" s="271"/>
      <c r="E862" s="271"/>
      <c r="F862" s="271"/>
      <c r="G862" s="271"/>
      <c r="H862" s="271"/>
    </row>
    <row r="863" spans="1:8" ht="15.75" customHeight="1">
      <c r="A863" s="2"/>
      <c r="B863" s="2"/>
      <c r="C863" s="4" t="s">
        <v>1573</v>
      </c>
      <c r="D863" s="4" t="s">
        <v>1581</v>
      </c>
      <c r="E863" s="4" t="s">
        <v>1626</v>
      </c>
      <c r="F863" s="4" t="s">
        <v>694</v>
      </c>
      <c r="G863" s="4" t="s">
        <v>2067</v>
      </c>
      <c r="H863" s="5">
        <v>27.24</v>
      </c>
    </row>
    <row r="864" spans="1:8" ht="15.75" customHeight="1">
      <c r="A864" s="2"/>
      <c r="B864" s="271" t="s">
        <v>703</v>
      </c>
      <c r="C864" s="271"/>
      <c r="D864" s="271"/>
      <c r="E864" s="271"/>
      <c r="F864" s="271"/>
      <c r="G864" s="271"/>
      <c r="H864" s="271"/>
    </row>
    <row r="865" spans="1:8" ht="15.75" customHeight="1">
      <c r="A865" s="2"/>
      <c r="B865" s="2"/>
      <c r="C865" s="4" t="s">
        <v>1573</v>
      </c>
      <c r="D865" s="4" t="s">
        <v>1581</v>
      </c>
      <c r="E865" s="4" t="s">
        <v>1626</v>
      </c>
      <c r="F865" s="4" t="s">
        <v>694</v>
      </c>
      <c r="G865" s="4" t="s">
        <v>2067</v>
      </c>
      <c r="H865" s="5">
        <v>15.44</v>
      </c>
    </row>
    <row r="866" spans="1:8" ht="15.75" customHeight="1">
      <c r="A866" s="2"/>
      <c r="B866" s="271" t="s">
        <v>704</v>
      </c>
      <c r="C866" s="271"/>
      <c r="D866" s="271"/>
      <c r="E866" s="271"/>
      <c r="F866" s="271"/>
      <c r="G866" s="271"/>
      <c r="H866" s="271"/>
    </row>
    <row r="867" spans="1:8" ht="15.75" customHeight="1">
      <c r="A867" s="2"/>
      <c r="B867" s="2"/>
      <c r="C867" s="4" t="s">
        <v>1573</v>
      </c>
      <c r="D867" s="4" t="s">
        <v>1581</v>
      </c>
      <c r="E867" s="4" t="s">
        <v>1626</v>
      </c>
      <c r="F867" s="4" t="s">
        <v>705</v>
      </c>
      <c r="G867" s="4" t="s">
        <v>2035</v>
      </c>
      <c r="H867" s="5">
        <v>906.12</v>
      </c>
    </row>
    <row r="868" spans="1:8" ht="15.75" customHeight="1">
      <c r="A868" s="2"/>
      <c r="B868" s="271" t="s">
        <v>706</v>
      </c>
      <c r="C868" s="271"/>
      <c r="D868" s="271"/>
      <c r="E868" s="271"/>
      <c r="F868" s="271"/>
      <c r="G868" s="271"/>
      <c r="H868" s="271"/>
    </row>
    <row r="869" spans="1:8" ht="15.75" customHeight="1">
      <c r="A869" s="2"/>
      <c r="B869" s="2"/>
      <c r="C869" s="4" t="s">
        <v>1573</v>
      </c>
      <c r="D869" s="4" t="s">
        <v>1581</v>
      </c>
      <c r="E869" s="4" t="s">
        <v>1626</v>
      </c>
      <c r="F869" s="4" t="s">
        <v>705</v>
      </c>
      <c r="G869" s="4" t="s">
        <v>2035</v>
      </c>
      <c r="H869" s="5">
        <v>29.72</v>
      </c>
    </row>
    <row r="870" spans="1:8" ht="15.75" customHeight="1">
      <c r="A870" s="2"/>
      <c r="B870" s="271" t="s">
        <v>707</v>
      </c>
      <c r="C870" s="271"/>
      <c r="D870" s="271"/>
      <c r="E870" s="271"/>
      <c r="F870" s="271"/>
      <c r="G870" s="271"/>
      <c r="H870" s="271"/>
    </row>
    <row r="871" spans="1:8" ht="15.75" customHeight="1">
      <c r="A871" s="2"/>
      <c r="B871" s="2"/>
      <c r="C871" s="4" t="s">
        <v>1573</v>
      </c>
      <c r="D871" s="4" t="s">
        <v>1581</v>
      </c>
      <c r="E871" s="4" t="s">
        <v>1626</v>
      </c>
      <c r="F871" s="4" t="s">
        <v>705</v>
      </c>
      <c r="G871" s="4" t="s">
        <v>2035</v>
      </c>
      <c r="H871" s="5">
        <v>15.44</v>
      </c>
    </row>
    <row r="872" spans="1:8" ht="15.75" customHeight="1">
      <c r="A872" s="2"/>
      <c r="B872" s="271" t="s">
        <v>708</v>
      </c>
      <c r="C872" s="271"/>
      <c r="D872" s="271"/>
      <c r="E872" s="271"/>
      <c r="F872" s="271"/>
      <c r="G872" s="271"/>
      <c r="H872" s="271"/>
    </row>
    <row r="873" spans="1:8" ht="15.75" customHeight="1">
      <c r="A873" s="2"/>
      <c r="B873" s="2"/>
      <c r="C873" s="4" t="s">
        <v>1573</v>
      </c>
      <c r="D873" s="4" t="s">
        <v>1581</v>
      </c>
      <c r="E873" s="4" t="s">
        <v>1626</v>
      </c>
      <c r="F873" s="4" t="s">
        <v>2117</v>
      </c>
      <c r="G873" s="4" t="s">
        <v>2053</v>
      </c>
      <c r="H873" s="5">
        <v>16.12</v>
      </c>
    </row>
    <row r="874" spans="1:8" ht="15.75" customHeight="1">
      <c r="A874" s="2"/>
      <c r="B874" s="271" t="s">
        <v>709</v>
      </c>
      <c r="C874" s="271"/>
      <c r="D874" s="271"/>
      <c r="E874" s="271"/>
      <c r="F874" s="271"/>
      <c r="G874" s="271"/>
      <c r="H874" s="271"/>
    </row>
    <row r="875" spans="1:8" ht="15.75" customHeight="1">
      <c r="A875" s="2"/>
      <c r="B875" s="2"/>
      <c r="C875" s="4" t="s">
        <v>1573</v>
      </c>
      <c r="D875" s="4" t="s">
        <v>1581</v>
      </c>
      <c r="E875" s="4" t="s">
        <v>1626</v>
      </c>
      <c r="F875" s="4" t="s">
        <v>347</v>
      </c>
      <c r="G875" s="4" t="s">
        <v>2050</v>
      </c>
      <c r="H875" s="5">
        <v>15.9</v>
      </c>
    </row>
    <row r="876" spans="1:8" ht="15.75" customHeight="1">
      <c r="A876" s="2"/>
      <c r="B876" s="271" t="s">
        <v>710</v>
      </c>
      <c r="C876" s="271"/>
      <c r="D876" s="271"/>
      <c r="E876" s="271"/>
      <c r="F876" s="271"/>
      <c r="G876" s="271"/>
      <c r="H876" s="271"/>
    </row>
    <row r="877" spans="1:8" ht="15.75" customHeight="1">
      <c r="A877" s="2"/>
      <c r="B877" s="2"/>
      <c r="C877" s="4" t="s">
        <v>1573</v>
      </c>
      <c r="D877" s="4" t="s">
        <v>1581</v>
      </c>
      <c r="E877" s="4" t="s">
        <v>1626</v>
      </c>
      <c r="F877" s="4" t="s">
        <v>516</v>
      </c>
      <c r="G877" s="4" t="s">
        <v>235</v>
      </c>
      <c r="H877" s="5">
        <v>16.12</v>
      </c>
    </row>
    <row r="878" spans="1:8" ht="15.75" customHeight="1">
      <c r="A878" s="2"/>
      <c r="B878" s="271" t="s">
        <v>711</v>
      </c>
      <c r="C878" s="271"/>
      <c r="D878" s="271"/>
      <c r="E878" s="271"/>
      <c r="F878" s="271"/>
      <c r="G878" s="271"/>
      <c r="H878" s="271"/>
    </row>
    <row r="879" spans="1:8" ht="15.75" customHeight="1">
      <c r="A879" s="2"/>
      <c r="B879" s="2"/>
      <c r="C879" s="4" t="s">
        <v>1573</v>
      </c>
      <c r="D879" s="4" t="s">
        <v>1581</v>
      </c>
      <c r="E879" s="4" t="s">
        <v>1626</v>
      </c>
      <c r="F879" s="4" t="s">
        <v>513</v>
      </c>
      <c r="G879" s="4" t="s">
        <v>2027</v>
      </c>
      <c r="H879" s="5">
        <v>16.12</v>
      </c>
    </row>
    <row r="880" spans="1:8" ht="15.75" customHeight="1">
      <c r="A880" s="2"/>
      <c r="B880" s="271" t="s">
        <v>712</v>
      </c>
      <c r="C880" s="271"/>
      <c r="D880" s="271"/>
      <c r="E880" s="271"/>
      <c r="F880" s="271"/>
      <c r="G880" s="271"/>
      <c r="H880" s="271"/>
    </row>
    <row r="881" spans="1:8" ht="15.75" customHeight="1">
      <c r="A881" s="2"/>
      <c r="B881" s="2"/>
      <c r="C881" s="4" t="s">
        <v>1573</v>
      </c>
      <c r="D881" s="4" t="s">
        <v>1581</v>
      </c>
      <c r="E881" s="4" t="s">
        <v>1626</v>
      </c>
      <c r="F881" s="4" t="s">
        <v>513</v>
      </c>
      <c r="G881" s="4" t="s">
        <v>2027</v>
      </c>
      <c r="H881" s="5">
        <v>16.12</v>
      </c>
    </row>
    <row r="882" spans="1:8" ht="15.75" customHeight="1">
      <c r="A882" s="2"/>
      <c r="B882" s="271" t="s">
        <v>713</v>
      </c>
      <c r="C882" s="271"/>
      <c r="D882" s="271"/>
      <c r="E882" s="271"/>
      <c r="F882" s="271"/>
      <c r="G882" s="271"/>
      <c r="H882" s="271"/>
    </row>
    <row r="883" spans="1:8" ht="15.75" customHeight="1">
      <c r="A883" s="2"/>
      <c r="B883" s="2"/>
      <c r="C883" s="4" t="s">
        <v>1573</v>
      </c>
      <c r="D883" s="4" t="s">
        <v>1581</v>
      </c>
      <c r="E883" s="4" t="s">
        <v>1626</v>
      </c>
      <c r="F883" s="4" t="s">
        <v>513</v>
      </c>
      <c r="G883" s="4" t="s">
        <v>2027</v>
      </c>
      <c r="H883" s="5">
        <v>16.12</v>
      </c>
    </row>
    <row r="884" spans="1:8" ht="15.75" customHeight="1">
      <c r="A884" s="2"/>
      <c r="B884" s="271" t="s">
        <v>714</v>
      </c>
      <c r="C884" s="271"/>
      <c r="D884" s="271"/>
      <c r="E884" s="271"/>
      <c r="F884" s="271"/>
      <c r="G884" s="271"/>
      <c r="H884" s="271"/>
    </row>
    <row r="885" spans="1:8" ht="15.75" customHeight="1">
      <c r="A885" s="2"/>
      <c r="B885" s="2"/>
      <c r="C885" s="4" t="s">
        <v>1573</v>
      </c>
      <c r="D885" s="4" t="s">
        <v>1581</v>
      </c>
      <c r="E885" s="4" t="s">
        <v>1626</v>
      </c>
      <c r="F885" s="4" t="s">
        <v>347</v>
      </c>
      <c r="G885" s="4" t="s">
        <v>2050</v>
      </c>
      <c r="H885" s="5">
        <v>16.12</v>
      </c>
    </row>
    <row r="886" spans="1:8" ht="15.75" customHeight="1">
      <c r="A886" s="2"/>
      <c r="B886" s="271" t="s">
        <v>715</v>
      </c>
      <c r="C886" s="271"/>
      <c r="D886" s="271"/>
      <c r="E886" s="271"/>
      <c r="F886" s="271"/>
      <c r="G886" s="271"/>
      <c r="H886" s="271"/>
    </row>
    <row r="887" spans="1:8" ht="15.75" customHeight="1">
      <c r="A887" s="2"/>
      <c r="B887" s="2"/>
      <c r="C887" s="4" t="s">
        <v>1573</v>
      </c>
      <c r="D887" s="4" t="s">
        <v>1581</v>
      </c>
      <c r="E887" s="4" t="s">
        <v>1626</v>
      </c>
      <c r="F887" s="4" t="s">
        <v>705</v>
      </c>
      <c r="G887" s="4" t="s">
        <v>2035</v>
      </c>
      <c r="H887" s="5">
        <v>16.12</v>
      </c>
    </row>
    <row r="888" spans="1:8" ht="15.75" customHeight="1">
      <c r="A888" s="2"/>
      <c r="B888" s="271" t="s">
        <v>716</v>
      </c>
      <c r="C888" s="271"/>
      <c r="D888" s="271"/>
      <c r="E888" s="271"/>
      <c r="F888" s="271"/>
      <c r="G888" s="271"/>
      <c r="H888" s="271"/>
    </row>
    <row r="889" spans="1:8" ht="15.75" customHeight="1">
      <c r="A889" s="2"/>
      <c r="B889" s="2"/>
      <c r="C889" s="4" t="s">
        <v>1573</v>
      </c>
      <c r="D889" s="4" t="s">
        <v>1581</v>
      </c>
      <c r="E889" s="4" t="s">
        <v>1626</v>
      </c>
      <c r="F889" s="4" t="s">
        <v>705</v>
      </c>
      <c r="G889" s="4" t="s">
        <v>2035</v>
      </c>
      <c r="H889" s="5">
        <v>15.9</v>
      </c>
    </row>
    <row r="890" spans="1:8" ht="15.75" customHeight="1">
      <c r="A890" s="2"/>
      <c r="B890" s="271" t="s">
        <v>717</v>
      </c>
      <c r="C890" s="271"/>
      <c r="D890" s="271"/>
      <c r="E890" s="271"/>
      <c r="F890" s="271"/>
      <c r="G890" s="271"/>
      <c r="H890" s="271"/>
    </row>
    <row r="891" spans="1:8" ht="15.75" customHeight="1">
      <c r="A891" s="2"/>
      <c r="B891" s="2"/>
      <c r="C891" s="4" t="s">
        <v>1573</v>
      </c>
      <c r="D891" s="4" t="s">
        <v>1581</v>
      </c>
      <c r="E891" s="4" t="s">
        <v>1626</v>
      </c>
      <c r="F891" s="4" t="s">
        <v>516</v>
      </c>
      <c r="G891" s="4" t="s">
        <v>235</v>
      </c>
      <c r="H891" s="5">
        <v>843.4</v>
      </c>
    </row>
    <row r="892" spans="1:8" ht="15.75" customHeight="1">
      <c r="A892" s="2"/>
      <c r="B892" s="271" t="s">
        <v>718</v>
      </c>
      <c r="C892" s="271"/>
      <c r="D892" s="271"/>
      <c r="E892" s="271"/>
      <c r="F892" s="271"/>
      <c r="G892" s="271"/>
      <c r="H892" s="271"/>
    </row>
    <row r="893" spans="1:8" ht="15.75" customHeight="1">
      <c r="A893" s="2"/>
      <c r="B893" s="2"/>
      <c r="C893" s="4" t="s">
        <v>1573</v>
      </c>
      <c r="D893" s="4" t="s">
        <v>1581</v>
      </c>
      <c r="E893" s="4" t="s">
        <v>1626</v>
      </c>
      <c r="F893" s="4" t="s">
        <v>516</v>
      </c>
      <c r="G893" s="4" t="s">
        <v>235</v>
      </c>
      <c r="H893" s="5">
        <v>27.95</v>
      </c>
    </row>
    <row r="894" spans="1:8" ht="15.75" customHeight="1">
      <c r="A894" s="2"/>
      <c r="B894" s="271" t="s">
        <v>719</v>
      </c>
      <c r="C894" s="271"/>
      <c r="D894" s="271"/>
      <c r="E894" s="271"/>
      <c r="F894" s="271"/>
      <c r="G894" s="271"/>
      <c r="H894" s="271"/>
    </row>
    <row r="895" spans="1:8" ht="15.75" customHeight="1">
      <c r="A895" s="2"/>
      <c r="B895" s="2"/>
      <c r="C895" s="4" t="s">
        <v>1573</v>
      </c>
      <c r="D895" s="4" t="s">
        <v>1581</v>
      </c>
      <c r="E895" s="4" t="s">
        <v>1626</v>
      </c>
      <c r="F895" s="4" t="s">
        <v>516</v>
      </c>
      <c r="G895" s="4" t="s">
        <v>235</v>
      </c>
      <c r="H895" s="5">
        <v>15.44</v>
      </c>
    </row>
    <row r="896" spans="1:8" ht="15.75" customHeight="1">
      <c r="A896" s="2"/>
      <c r="B896" s="271" t="s">
        <v>720</v>
      </c>
      <c r="C896" s="271"/>
      <c r="D896" s="271"/>
      <c r="E896" s="271"/>
      <c r="F896" s="271"/>
      <c r="G896" s="271"/>
      <c r="H896" s="271"/>
    </row>
    <row r="897" spans="1:8" ht="15.75" customHeight="1">
      <c r="A897" s="2"/>
      <c r="B897" s="2"/>
      <c r="C897" s="4" t="s">
        <v>1573</v>
      </c>
      <c r="D897" s="4" t="s">
        <v>1581</v>
      </c>
      <c r="E897" s="4" t="s">
        <v>1626</v>
      </c>
      <c r="F897" s="4" t="s">
        <v>513</v>
      </c>
      <c r="G897" s="4" t="s">
        <v>2027</v>
      </c>
      <c r="H897" s="5">
        <v>16.12</v>
      </c>
    </row>
    <row r="898" spans="1:8" ht="15.75" customHeight="1">
      <c r="A898" s="2"/>
      <c r="B898" s="271" t="s">
        <v>721</v>
      </c>
      <c r="C898" s="271"/>
      <c r="D898" s="271"/>
      <c r="E898" s="271"/>
      <c r="F898" s="271"/>
      <c r="G898" s="271"/>
      <c r="H898" s="271"/>
    </row>
    <row r="899" spans="1:8" ht="15.75" customHeight="1">
      <c r="A899" s="2"/>
      <c r="B899" s="2"/>
      <c r="C899" s="4" t="s">
        <v>1573</v>
      </c>
      <c r="D899" s="4" t="s">
        <v>1581</v>
      </c>
      <c r="E899" s="4" t="s">
        <v>1626</v>
      </c>
      <c r="F899" s="4" t="s">
        <v>2063</v>
      </c>
      <c r="G899" s="4" t="s">
        <v>235</v>
      </c>
      <c r="H899" s="5">
        <v>785.5</v>
      </c>
    </row>
    <row r="900" spans="1:8" ht="15.75" customHeight="1">
      <c r="A900" s="2"/>
      <c r="B900" s="271" t="s">
        <v>722</v>
      </c>
      <c r="C900" s="271"/>
      <c r="D900" s="271"/>
      <c r="E900" s="271"/>
      <c r="F900" s="271"/>
      <c r="G900" s="271"/>
      <c r="H900" s="271"/>
    </row>
    <row r="901" spans="1:8" ht="15.75" customHeight="1">
      <c r="A901" s="2"/>
      <c r="B901" s="2"/>
      <c r="C901" s="4" t="s">
        <v>1573</v>
      </c>
      <c r="D901" s="4" t="s">
        <v>1581</v>
      </c>
      <c r="E901" s="4" t="s">
        <v>1626</v>
      </c>
      <c r="F901" s="4" t="s">
        <v>347</v>
      </c>
      <c r="G901" s="4" t="s">
        <v>2050</v>
      </c>
      <c r="H901" s="5">
        <v>830.47</v>
      </c>
    </row>
    <row r="902" spans="1:8" ht="15.75" customHeight="1">
      <c r="A902" s="2"/>
      <c r="B902" s="271" t="s">
        <v>723</v>
      </c>
      <c r="C902" s="271"/>
      <c r="D902" s="271"/>
      <c r="E902" s="271"/>
      <c r="F902" s="271"/>
      <c r="G902" s="271"/>
      <c r="H902" s="271"/>
    </row>
    <row r="903" spans="1:8" ht="15.75" customHeight="1">
      <c r="A903" s="2"/>
      <c r="B903" s="2"/>
      <c r="C903" s="4" t="s">
        <v>1573</v>
      </c>
      <c r="D903" s="4" t="s">
        <v>1581</v>
      </c>
      <c r="E903" s="4" t="s">
        <v>1626</v>
      </c>
      <c r="F903" s="4" t="s">
        <v>347</v>
      </c>
      <c r="G903" s="4" t="s">
        <v>2050</v>
      </c>
      <c r="H903" s="5">
        <v>16.12</v>
      </c>
    </row>
    <row r="904" spans="1:8" ht="15.75" customHeight="1">
      <c r="A904" s="2"/>
      <c r="B904" s="271" t="s">
        <v>724</v>
      </c>
      <c r="C904" s="271"/>
      <c r="D904" s="271"/>
      <c r="E904" s="271"/>
      <c r="F904" s="271"/>
      <c r="G904" s="271"/>
      <c r="H904" s="271"/>
    </row>
    <row r="905" spans="1:8" ht="15.75" customHeight="1">
      <c r="A905" s="2"/>
      <c r="B905" s="2"/>
      <c r="C905" s="4" t="s">
        <v>1573</v>
      </c>
      <c r="D905" s="4" t="s">
        <v>1581</v>
      </c>
      <c r="E905" s="4" t="s">
        <v>1626</v>
      </c>
      <c r="F905" s="4" t="s">
        <v>347</v>
      </c>
      <c r="G905" s="4" t="s">
        <v>2050</v>
      </c>
      <c r="H905" s="5">
        <v>16.65</v>
      </c>
    </row>
    <row r="906" spans="1:8" ht="15.75" customHeight="1">
      <c r="A906" s="2"/>
      <c r="B906" s="271" t="s">
        <v>725</v>
      </c>
      <c r="C906" s="271"/>
      <c r="D906" s="271"/>
      <c r="E906" s="271"/>
      <c r="F906" s="271"/>
      <c r="G906" s="271"/>
      <c r="H906" s="271"/>
    </row>
    <row r="907" spans="1:8" ht="15.75" customHeight="1">
      <c r="A907" s="2"/>
      <c r="B907" s="2"/>
      <c r="C907" s="4" t="s">
        <v>1573</v>
      </c>
      <c r="D907" s="4" t="s">
        <v>1581</v>
      </c>
      <c r="E907" s="4" t="s">
        <v>1626</v>
      </c>
      <c r="F907" s="4" t="s">
        <v>516</v>
      </c>
      <c r="G907" s="4" t="s">
        <v>235</v>
      </c>
      <c r="H907" s="5">
        <v>16.12</v>
      </c>
    </row>
    <row r="908" spans="1:8" ht="15.75" customHeight="1">
      <c r="A908" s="2"/>
      <c r="B908" s="271" t="s">
        <v>726</v>
      </c>
      <c r="C908" s="271"/>
      <c r="D908" s="271"/>
      <c r="E908" s="271"/>
      <c r="F908" s="271"/>
      <c r="G908" s="271"/>
      <c r="H908" s="271"/>
    </row>
    <row r="909" spans="1:8" ht="15.75" customHeight="1">
      <c r="A909" s="2"/>
      <c r="B909" s="2"/>
      <c r="C909" s="4" t="s">
        <v>1573</v>
      </c>
      <c r="D909" s="4" t="s">
        <v>1581</v>
      </c>
      <c r="E909" s="4" t="s">
        <v>1626</v>
      </c>
      <c r="F909" s="4" t="s">
        <v>516</v>
      </c>
      <c r="G909" s="4" t="s">
        <v>235</v>
      </c>
      <c r="H909" s="5">
        <v>16.12</v>
      </c>
    </row>
    <row r="910" spans="1:8" ht="15.75" customHeight="1">
      <c r="A910" s="2"/>
      <c r="B910" s="271" t="s">
        <v>727</v>
      </c>
      <c r="C910" s="271"/>
      <c r="D910" s="271"/>
      <c r="E910" s="271"/>
      <c r="F910" s="271"/>
      <c r="G910" s="271"/>
      <c r="H910" s="271"/>
    </row>
    <row r="911" spans="1:8" ht="15.75" customHeight="1">
      <c r="A911" s="2"/>
      <c r="B911" s="2"/>
      <c r="C911" s="4" t="s">
        <v>1573</v>
      </c>
      <c r="D911" s="4" t="s">
        <v>1581</v>
      </c>
      <c r="E911" s="4" t="s">
        <v>1626</v>
      </c>
      <c r="F911" s="4" t="s">
        <v>705</v>
      </c>
      <c r="G911" s="4" t="s">
        <v>2035</v>
      </c>
      <c r="H911" s="5">
        <v>29.65</v>
      </c>
    </row>
    <row r="912" spans="1:8" ht="15.75" customHeight="1">
      <c r="A912" s="2"/>
      <c r="B912" s="271" t="s">
        <v>728</v>
      </c>
      <c r="C912" s="271"/>
      <c r="D912" s="271"/>
      <c r="E912" s="271"/>
      <c r="F912" s="271"/>
      <c r="G912" s="271"/>
      <c r="H912" s="271"/>
    </row>
    <row r="913" spans="1:8" ht="15.75" customHeight="1">
      <c r="A913" s="2"/>
      <c r="B913" s="2"/>
      <c r="C913" s="4" t="s">
        <v>1573</v>
      </c>
      <c r="D913" s="4" t="s">
        <v>1581</v>
      </c>
      <c r="E913" s="4" t="s">
        <v>1626</v>
      </c>
      <c r="F913" s="4" t="s">
        <v>705</v>
      </c>
      <c r="G913" s="4" t="s">
        <v>2035</v>
      </c>
      <c r="H913" s="5">
        <v>16.12</v>
      </c>
    </row>
    <row r="914" spans="1:8" ht="15.75" customHeight="1">
      <c r="A914" s="2"/>
      <c r="B914" s="271" t="s">
        <v>729</v>
      </c>
      <c r="C914" s="271"/>
      <c r="D914" s="271"/>
      <c r="E914" s="271"/>
      <c r="F914" s="271"/>
      <c r="G914" s="271"/>
      <c r="H914" s="271"/>
    </row>
    <row r="915" spans="1:8" ht="15.75" customHeight="1">
      <c r="A915" s="2"/>
      <c r="B915" s="2"/>
      <c r="C915" s="4" t="s">
        <v>1573</v>
      </c>
      <c r="D915" s="4" t="s">
        <v>1581</v>
      </c>
      <c r="E915" s="4" t="s">
        <v>1626</v>
      </c>
      <c r="F915" s="4" t="s">
        <v>705</v>
      </c>
      <c r="G915" s="4" t="s">
        <v>2035</v>
      </c>
      <c r="H915" s="5">
        <v>16.12</v>
      </c>
    </row>
    <row r="916" spans="1:8" ht="15.75" customHeight="1">
      <c r="A916" s="2"/>
      <c r="B916" s="271" t="s">
        <v>730</v>
      </c>
      <c r="C916" s="271"/>
      <c r="D916" s="271"/>
      <c r="E916" s="271"/>
      <c r="F916" s="271"/>
      <c r="G916" s="271"/>
      <c r="H916" s="271"/>
    </row>
    <row r="917" spans="1:8" ht="15.75" customHeight="1">
      <c r="A917" s="2"/>
      <c r="B917" s="2"/>
      <c r="C917" s="4" t="s">
        <v>1573</v>
      </c>
      <c r="D917" s="4" t="s">
        <v>1581</v>
      </c>
      <c r="E917" s="4" t="s">
        <v>1626</v>
      </c>
      <c r="F917" s="4" t="s">
        <v>2109</v>
      </c>
      <c r="G917" s="4" t="s">
        <v>2044</v>
      </c>
      <c r="H917" s="5">
        <v>15.9</v>
      </c>
    </row>
    <row r="918" spans="1:8" ht="15.75" customHeight="1">
      <c r="A918" s="2"/>
      <c r="B918" s="271" t="s">
        <v>731</v>
      </c>
      <c r="C918" s="271"/>
      <c r="D918" s="271"/>
      <c r="E918" s="271"/>
      <c r="F918" s="271"/>
      <c r="G918" s="271"/>
      <c r="H918" s="271"/>
    </row>
    <row r="919" spans="1:8" ht="15.75" customHeight="1">
      <c r="A919" s="2"/>
      <c r="B919" s="2"/>
      <c r="C919" s="4" t="s">
        <v>1573</v>
      </c>
      <c r="D919" s="4" t="s">
        <v>1581</v>
      </c>
      <c r="E919" s="4" t="s">
        <v>1626</v>
      </c>
      <c r="F919" s="4" t="s">
        <v>2109</v>
      </c>
      <c r="G919" s="4" t="s">
        <v>2044</v>
      </c>
      <c r="H919" s="5">
        <v>16.12</v>
      </c>
    </row>
    <row r="920" spans="1:8" ht="15.75" customHeight="1">
      <c r="A920" s="2"/>
      <c r="B920" s="271" t="s">
        <v>732</v>
      </c>
      <c r="C920" s="271"/>
      <c r="D920" s="271"/>
      <c r="E920" s="271"/>
      <c r="F920" s="271"/>
      <c r="G920" s="271"/>
      <c r="H920" s="271"/>
    </row>
    <row r="921" spans="1:8" ht="15.75" customHeight="1">
      <c r="A921" s="2"/>
      <c r="B921" s="2"/>
      <c r="C921" s="4" t="s">
        <v>1573</v>
      </c>
      <c r="D921" s="4" t="s">
        <v>1581</v>
      </c>
      <c r="E921" s="4" t="s">
        <v>1626</v>
      </c>
      <c r="F921" s="4" t="s">
        <v>2109</v>
      </c>
      <c r="G921" s="4" t="s">
        <v>2044</v>
      </c>
      <c r="H921" s="5">
        <v>16.12</v>
      </c>
    </row>
    <row r="922" spans="1:8" ht="15.75" customHeight="1">
      <c r="A922" s="2"/>
      <c r="B922" s="271" t="s">
        <v>733</v>
      </c>
      <c r="C922" s="271"/>
      <c r="D922" s="271"/>
      <c r="E922" s="271"/>
      <c r="F922" s="271"/>
      <c r="G922" s="271"/>
      <c r="H922" s="271"/>
    </row>
    <row r="923" spans="1:8" ht="15.75" customHeight="1">
      <c r="A923" s="2"/>
      <c r="B923" s="2"/>
      <c r="C923" s="4" t="s">
        <v>1573</v>
      </c>
      <c r="D923" s="4" t="s">
        <v>1581</v>
      </c>
      <c r="E923" s="4" t="s">
        <v>1626</v>
      </c>
      <c r="F923" s="4" t="s">
        <v>516</v>
      </c>
      <c r="G923" s="4" t="s">
        <v>235</v>
      </c>
      <c r="H923" s="5">
        <v>15.9</v>
      </c>
    </row>
    <row r="924" spans="1:8" ht="15.75" customHeight="1">
      <c r="A924" s="2"/>
      <c r="B924" s="271" t="s">
        <v>734</v>
      </c>
      <c r="C924" s="271"/>
      <c r="D924" s="271"/>
      <c r="E924" s="271"/>
      <c r="F924" s="271"/>
      <c r="G924" s="271"/>
      <c r="H924" s="271"/>
    </row>
    <row r="925" spans="1:8" ht="15.75" customHeight="1">
      <c r="A925" s="2"/>
      <c r="B925" s="2"/>
      <c r="C925" s="4" t="s">
        <v>1573</v>
      </c>
      <c r="D925" s="4" t="s">
        <v>1581</v>
      </c>
      <c r="E925" s="4" t="s">
        <v>1626</v>
      </c>
      <c r="F925" s="4" t="s">
        <v>697</v>
      </c>
      <c r="G925" s="4" t="s">
        <v>2023</v>
      </c>
      <c r="H925" s="5">
        <v>29.65</v>
      </c>
    </row>
    <row r="926" spans="1:8" ht="15.75" customHeight="1">
      <c r="A926" s="2"/>
      <c r="B926" s="271" t="s">
        <v>735</v>
      </c>
      <c r="C926" s="271"/>
      <c r="D926" s="271"/>
      <c r="E926" s="271"/>
      <c r="F926" s="271"/>
      <c r="G926" s="271"/>
      <c r="H926" s="271"/>
    </row>
    <row r="927" spans="1:8" ht="15.75" customHeight="1">
      <c r="A927" s="2"/>
      <c r="B927" s="2"/>
      <c r="C927" s="4" t="s">
        <v>1573</v>
      </c>
      <c r="D927" s="4" t="s">
        <v>1581</v>
      </c>
      <c r="E927" s="4" t="s">
        <v>1626</v>
      </c>
      <c r="F927" s="4" t="s">
        <v>697</v>
      </c>
      <c r="G927" s="4" t="s">
        <v>2023</v>
      </c>
      <c r="H927" s="5">
        <v>16.12</v>
      </c>
    </row>
    <row r="928" spans="1:8" ht="15.75" customHeight="1">
      <c r="A928" s="2"/>
      <c r="B928" s="271" t="s">
        <v>736</v>
      </c>
      <c r="C928" s="271"/>
      <c r="D928" s="271"/>
      <c r="E928" s="271"/>
      <c r="F928" s="271"/>
      <c r="G928" s="271"/>
      <c r="H928" s="271"/>
    </row>
    <row r="929" spans="1:8" ht="15.75" customHeight="1">
      <c r="A929" s="2"/>
      <c r="B929" s="2"/>
      <c r="C929" s="4" t="s">
        <v>1573</v>
      </c>
      <c r="D929" s="4" t="s">
        <v>1581</v>
      </c>
      <c r="E929" s="4" t="s">
        <v>1626</v>
      </c>
      <c r="F929" s="4" t="s">
        <v>697</v>
      </c>
      <c r="G929" s="4" t="s">
        <v>2023</v>
      </c>
      <c r="H929" s="5">
        <v>16.12</v>
      </c>
    </row>
    <row r="930" spans="1:8" ht="15.75" customHeight="1">
      <c r="A930" s="2"/>
      <c r="B930" s="271" t="s">
        <v>737</v>
      </c>
      <c r="C930" s="271"/>
      <c r="D930" s="271"/>
      <c r="E930" s="271"/>
      <c r="F930" s="271"/>
      <c r="G930" s="271"/>
      <c r="H930" s="271"/>
    </row>
    <row r="931" spans="1:8" ht="15.75" customHeight="1">
      <c r="A931" s="2"/>
      <c r="B931" s="2"/>
      <c r="C931" s="4" t="s">
        <v>1573</v>
      </c>
      <c r="D931" s="4" t="s">
        <v>1581</v>
      </c>
      <c r="E931" s="4" t="s">
        <v>1626</v>
      </c>
      <c r="F931" s="4" t="s">
        <v>2039</v>
      </c>
      <c r="G931" s="4" t="s">
        <v>2023</v>
      </c>
      <c r="H931" s="5">
        <v>785.49</v>
      </c>
    </row>
    <row r="932" spans="1:8" ht="15.75" customHeight="1">
      <c r="A932" s="2"/>
      <c r="B932" s="271" t="s">
        <v>738</v>
      </c>
      <c r="C932" s="271"/>
      <c r="D932" s="271"/>
      <c r="E932" s="271"/>
      <c r="F932" s="271"/>
      <c r="G932" s="271"/>
      <c r="H932" s="271"/>
    </row>
    <row r="933" spans="1:8" ht="15.75" customHeight="1">
      <c r="A933" s="2"/>
      <c r="B933" s="2"/>
      <c r="C933" s="4" t="s">
        <v>1573</v>
      </c>
      <c r="D933" s="4" t="s">
        <v>1581</v>
      </c>
      <c r="E933" s="4" t="s">
        <v>1626</v>
      </c>
      <c r="F933" s="4" t="s">
        <v>2111</v>
      </c>
      <c r="G933" s="4" t="s">
        <v>2047</v>
      </c>
      <c r="H933" s="5">
        <v>16.12</v>
      </c>
    </row>
    <row r="934" spans="1:8" ht="15.75" customHeight="1">
      <c r="A934" s="2"/>
      <c r="B934" s="271" t="s">
        <v>739</v>
      </c>
      <c r="C934" s="271"/>
      <c r="D934" s="271"/>
      <c r="E934" s="271"/>
      <c r="F934" s="271"/>
      <c r="G934" s="271"/>
      <c r="H934" s="271"/>
    </row>
    <row r="935" spans="1:8" ht="15.75" customHeight="1">
      <c r="A935" s="2"/>
      <c r="B935" s="2"/>
      <c r="C935" s="4" t="s">
        <v>1573</v>
      </c>
      <c r="D935" s="4" t="s">
        <v>1581</v>
      </c>
      <c r="E935" s="4" t="s">
        <v>1626</v>
      </c>
      <c r="F935" s="4" t="s">
        <v>2109</v>
      </c>
      <c r="G935" s="4" t="s">
        <v>2044</v>
      </c>
      <c r="H935" s="5">
        <v>16.12</v>
      </c>
    </row>
    <row r="936" spans="1:8" ht="15.75" customHeight="1">
      <c r="A936" s="2"/>
      <c r="B936" s="271" t="s">
        <v>740</v>
      </c>
      <c r="C936" s="271"/>
      <c r="D936" s="271"/>
      <c r="E936" s="271"/>
      <c r="F936" s="271"/>
      <c r="G936" s="271"/>
      <c r="H936" s="271"/>
    </row>
    <row r="937" spans="1:8" ht="15.75" customHeight="1">
      <c r="A937" s="2"/>
      <c r="B937" s="2"/>
      <c r="C937" s="4" t="s">
        <v>1573</v>
      </c>
      <c r="D937" s="4" t="s">
        <v>1581</v>
      </c>
      <c r="E937" s="4" t="s">
        <v>1626</v>
      </c>
      <c r="F937" s="4" t="s">
        <v>2111</v>
      </c>
      <c r="G937" s="4" t="s">
        <v>2047</v>
      </c>
      <c r="H937" s="5">
        <v>29.65</v>
      </c>
    </row>
    <row r="938" spans="1:8" ht="15.75" customHeight="1">
      <c r="A938" s="2"/>
      <c r="B938" s="271" t="s">
        <v>741</v>
      </c>
      <c r="C938" s="271"/>
      <c r="D938" s="271"/>
      <c r="E938" s="271"/>
      <c r="F938" s="271"/>
      <c r="G938" s="271"/>
      <c r="H938" s="271"/>
    </row>
    <row r="939" spans="1:8" ht="15.75" customHeight="1">
      <c r="A939" s="2"/>
      <c r="B939" s="2"/>
      <c r="C939" s="4" t="s">
        <v>1573</v>
      </c>
      <c r="D939" s="4" t="s">
        <v>1581</v>
      </c>
      <c r="E939" s="4" t="s">
        <v>1626</v>
      </c>
      <c r="F939" s="4" t="s">
        <v>2111</v>
      </c>
      <c r="G939" s="4" t="s">
        <v>2047</v>
      </c>
      <c r="H939" s="5">
        <v>16.12</v>
      </c>
    </row>
    <row r="940" spans="1:8" ht="15.75" customHeight="1">
      <c r="A940" s="2"/>
      <c r="B940" s="271" t="s">
        <v>742</v>
      </c>
      <c r="C940" s="271"/>
      <c r="D940" s="271"/>
      <c r="E940" s="271"/>
      <c r="F940" s="271"/>
      <c r="G940" s="271"/>
      <c r="H940" s="271"/>
    </row>
    <row r="941" spans="1:8" ht="15.75" customHeight="1">
      <c r="A941" s="2"/>
      <c r="B941" s="2"/>
      <c r="C941" s="4" t="s">
        <v>1573</v>
      </c>
      <c r="D941" s="4" t="s">
        <v>1581</v>
      </c>
      <c r="E941" s="4" t="s">
        <v>1626</v>
      </c>
      <c r="F941" s="4" t="s">
        <v>2111</v>
      </c>
      <c r="G941" s="4" t="s">
        <v>2047</v>
      </c>
      <c r="H941" s="5">
        <v>16.12</v>
      </c>
    </row>
    <row r="942" spans="1:8" ht="15.75" customHeight="1">
      <c r="A942" s="2"/>
      <c r="B942" s="271" t="s">
        <v>743</v>
      </c>
      <c r="C942" s="271"/>
      <c r="D942" s="271"/>
      <c r="E942" s="271"/>
      <c r="F942" s="271"/>
      <c r="G942" s="271"/>
      <c r="H942" s="271"/>
    </row>
    <row r="943" spans="1:8" ht="15.75" customHeight="1">
      <c r="A943" s="2"/>
      <c r="B943" s="2"/>
      <c r="C943" s="4" t="s">
        <v>1573</v>
      </c>
      <c r="D943" s="4" t="s">
        <v>1581</v>
      </c>
      <c r="E943" s="4" t="s">
        <v>1626</v>
      </c>
      <c r="F943" s="4" t="s">
        <v>516</v>
      </c>
      <c r="G943" s="4" t="s">
        <v>235</v>
      </c>
      <c r="H943" s="5">
        <v>16.12</v>
      </c>
    </row>
    <row r="944" spans="1:8" ht="15.75" customHeight="1">
      <c r="A944" s="2"/>
      <c r="B944" s="271" t="s">
        <v>744</v>
      </c>
      <c r="C944" s="271"/>
      <c r="D944" s="271"/>
      <c r="E944" s="271"/>
      <c r="F944" s="271"/>
      <c r="G944" s="271"/>
      <c r="H944" s="271"/>
    </row>
    <row r="945" spans="1:8" ht="15.75" customHeight="1">
      <c r="A945" s="2"/>
      <c r="B945" s="2"/>
      <c r="C945" s="4" t="s">
        <v>1573</v>
      </c>
      <c r="D945" s="4" t="s">
        <v>1581</v>
      </c>
      <c r="E945" s="4" t="s">
        <v>1626</v>
      </c>
      <c r="F945" s="4" t="s">
        <v>745</v>
      </c>
      <c r="G945" s="4" t="s">
        <v>2013</v>
      </c>
      <c r="H945" s="5">
        <v>16.12</v>
      </c>
    </row>
    <row r="946" spans="1:8" ht="15.75" customHeight="1">
      <c r="A946" s="2"/>
      <c r="B946" s="271" t="s">
        <v>746</v>
      </c>
      <c r="C946" s="271"/>
      <c r="D946" s="271"/>
      <c r="E946" s="271"/>
      <c r="F946" s="271"/>
      <c r="G946" s="271"/>
      <c r="H946" s="271"/>
    </row>
    <row r="947" spans="1:8" ht="15.75" customHeight="1">
      <c r="A947" s="2"/>
      <c r="B947" s="2"/>
      <c r="C947" s="4" t="s">
        <v>1573</v>
      </c>
      <c r="D947" s="4" t="s">
        <v>1581</v>
      </c>
      <c r="E947" s="4" t="s">
        <v>1626</v>
      </c>
      <c r="F947" s="4" t="s">
        <v>747</v>
      </c>
      <c r="G947" s="4" t="s">
        <v>2047</v>
      </c>
      <c r="H947" s="5">
        <v>785.8</v>
      </c>
    </row>
    <row r="948" spans="1:8" ht="15.75" customHeight="1">
      <c r="A948" s="2"/>
      <c r="B948" s="271" t="s">
        <v>748</v>
      </c>
      <c r="C948" s="271"/>
      <c r="D948" s="271"/>
      <c r="E948" s="271"/>
      <c r="F948" s="271"/>
      <c r="G948" s="271"/>
      <c r="H948" s="271"/>
    </row>
    <row r="949" spans="1:8" ht="15.75" customHeight="1">
      <c r="A949" s="2"/>
      <c r="B949" s="2"/>
      <c r="C949" s="4" t="s">
        <v>1573</v>
      </c>
      <c r="D949" s="4" t="s">
        <v>1581</v>
      </c>
      <c r="E949" s="4" t="s">
        <v>1626</v>
      </c>
      <c r="F949" s="4" t="s">
        <v>2111</v>
      </c>
      <c r="G949" s="4" t="s">
        <v>2047</v>
      </c>
      <c r="H949" s="5">
        <v>1065.7</v>
      </c>
    </row>
    <row r="950" spans="1:8" ht="15.75" customHeight="1">
      <c r="A950" s="2"/>
      <c r="B950" s="271" t="s">
        <v>749</v>
      </c>
      <c r="C950" s="271"/>
      <c r="D950" s="271"/>
      <c r="E950" s="271"/>
      <c r="F950" s="271"/>
      <c r="G950" s="271"/>
      <c r="H950" s="271"/>
    </row>
    <row r="951" spans="1:8" ht="15.75" customHeight="1">
      <c r="A951" s="2"/>
      <c r="B951" s="2"/>
      <c r="C951" s="4" t="s">
        <v>1573</v>
      </c>
      <c r="D951" s="4" t="s">
        <v>1581</v>
      </c>
      <c r="E951" s="4" t="s">
        <v>1626</v>
      </c>
      <c r="F951" s="4" t="s">
        <v>2111</v>
      </c>
      <c r="G951" s="4" t="s">
        <v>2047</v>
      </c>
      <c r="H951" s="5">
        <v>15.44</v>
      </c>
    </row>
    <row r="952" spans="1:8" ht="15.75" customHeight="1">
      <c r="A952" s="2"/>
      <c r="B952" s="271" t="s">
        <v>750</v>
      </c>
      <c r="C952" s="271"/>
      <c r="D952" s="271"/>
      <c r="E952" s="271"/>
      <c r="F952" s="271"/>
      <c r="G952" s="271"/>
      <c r="H952" s="271"/>
    </row>
    <row r="953" spans="1:8" ht="15.75" customHeight="1">
      <c r="A953" s="2"/>
      <c r="B953" s="2"/>
      <c r="C953" s="4" t="s">
        <v>1573</v>
      </c>
      <c r="D953" s="4" t="s">
        <v>1581</v>
      </c>
      <c r="E953" s="4" t="s">
        <v>1626</v>
      </c>
      <c r="F953" s="4" t="s">
        <v>684</v>
      </c>
      <c r="G953" s="4" t="s">
        <v>2018</v>
      </c>
      <c r="H953" s="5">
        <v>29.65</v>
      </c>
    </row>
    <row r="954" spans="1:8" ht="15.75" customHeight="1">
      <c r="A954" s="2"/>
      <c r="B954" s="271" t="s">
        <v>751</v>
      </c>
      <c r="C954" s="271"/>
      <c r="D954" s="271"/>
      <c r="E954" s="271"/>
      <c r="F954" s="271"/>
      <c r="G954" s="271"/>
      <c r="H954" s="271"/>
    </row>
    <row r="955" spans="1:8" ht="15.75" customHeight="1">
      <c r="A955" s="2"/>
      <c r="B955" s="2"/>
      <c r="C955" s="4" t="s">
        <v>1573</v>
      </c>
      <c r="D955" s="4" t="s">
        <v>1581</v>
      </c>
      <c r="E955" s="4" t="s">
        <v>1626</v>
      </c>
      <c r="F955" s="4" t="s">
        <v>684</v>
      </c>
      <c r="G955" s="4" t="s">
        <v>2018</v>
      </c>
      <c r="H955" s="5">
        <v>16.12</v>
      </c>
    </row>
    <row r="956" spans="1:8" ht="15.75" customHeight="1">
      <c r="A956" s="2"/>
      <c r="B956" s="271" t="s">
        <v>752</v>
      </c>
      <c r="C956" s="271"/>
      <c r="D956" s="271"/>
      <c r="E956" s="271"/>
      <c r="F956" s="271"/>
      <c r="G956" s="271"/>
      <c r="H956" s="271"/>
    </row>
    <row r="957" spans="1:8" ht="15.75" customHeight="1">
      <c r="A957" s="2"/>
      <c r="B957" s="2"/>
      <c r="C957" s="4" t="s">
        <v>1573</v>
      </c>
      <c r="D957" s="4" t="s">
        <v>1581</v>
      </c>
      <c r="E957" s="4" t="s">
        <v>1626</v>
      </c>
      <c r="F957" s="4" t="s">
        <v>684</v>
      </c>
      <c r="G957" s="4" t="s">
        <v>2018</v>
      </c>
      <c r="H957" s="5">
        <v>16.12</v>
      </c>
    </row>
    <row r="958" spans="1:8" ht="15.75" customHeight="1">
      <c r="A958" s="2"/>
      <c r="B958" s="271" t="s">
        <v>753</v>
      </c>
      <c r="C958" s="271"/>
      <c r="D958" s="271"/>
      <c r="E958" s="271"/>
      <c r="F958" s="271"/>
      <c r="G958" s="271"/>
      <c r="H958" s="271"/>
    </row>
    <row r="959" spans="1:8" ht="15.75" customHeight="1">
      <c r="A959" s="2"/>
      <c r="B959" s="2"/>
      <c r="C959" s="4" t="s">
        <v>1573</v>
      </c>
      <c r="D959" s="4" t="s">
        <v>1581</v>
      </c>
      <c r="E959" s="4" t="s">
        <v>1626</v>
      </c>
      <c r="F959" s="4" t="s">
        <v>513</v>
      </c>
      <c r="G959" s="4" t="s">
        <v>2027</v>
      </c>
      <c r="H959" s="5">
        <v>981.88</v>
      </c>
    </row>
    <row r="960" spans="1:8" ht="15.75" customHeight="1">
      <c r="A960" s="2"/>
      <c r="B960" s="271" t="s">
        <v>754</v>
      </c>
      <c r="C960" s="271"/>
      <c r="D960" s="271"/>
      <c r="E960" s="271"/>
      <c r="F960" s="271"/>
      <c r="G960" s="271"/>
      <c r="H960" s="271"/>
    </row>
    <row r="961" spans="1:8" ht="15.75" customHeight="1">
      <c r="A961" s="2"/>
      <c r="B961" s="2"/>
      <c r="C961" s="4" t="s">
        <v>1573</v>
      </c>
      <c r="D961" s="4" t="s">
        <v>1581</v>
      </c>
      <c r="E961" s="4" t="s">
        <v>1626</v>
      </c>
      <c r="F961" s="4" t="s">
        <v>513</v>
      </c>
      <c r="G961" s="4" t="s">
        <v>2027</v>
      </c>
      <c r="H961" s="5">
        <v>39.96</v>
      </c>
    </row>
    <row r="962" spans="1:8" ht="15.75" customHeight="1">
      <c r="A962" s="2"/>
      <c r="B962" s="271" t="s">
        <v>755</v>
      </c>
      <c r="C962" s="271"/>
      <c r="D962" s="271"/>
      <c r="E962" s="271"/>
      <c r="F962" s="271"/>
      <c r="G962" s="271"/>
      <c r="H962" s="271"/>
    </row>
    <row r="963" spans="1:8" ht="15.75" customHeight="1">
      <c r="A963" s="2"/>
      <c r="B963" s="2"/>
      <c r="C963" s="4" t="s">
        <v>1573</v>
      </c>
      <c r="D963" s="4" t="s">
        <v>1581</v>
      </c>
      <c r="E963" s="4" t="s">
        <v>1626</v>
      </c>
      <c r="F963" s="4" t="s">
        <v>513</v>
      </c>
      <c r="G963" s="4" t="s">
        <v>2027</v>
      </c>
      <c r="H963" s="5">
        <v>15.44</v>
      </c>
    </row>
    <row r="964" spans="1:8" ht="15.75" customHeight="1">
      <c r="A964" s="2"/>
      <c r="B964" s="271" t="s">
        <v>756</v>
      </c>
      <c r="C964" s="271"/>
      <c r="D964" s="271"/>
      <c r="E964" s="271"/>
      <c r="F964" s="271"/>
      <c r="G964" s="271"/>
      <c r="H964" s="271"/>
    </row>
    <row r="965" spans="1:8" ht="15.75" customHeight="1">
      <c r="A965" s="2"/>
      <c r="B965" s="2"/>
      <c r="C965" s="4" t="s">
        <v>1573</v>
      </c>
      <c r="D965" s="4" t="s">
        <v>1581</v>
      </c>
      <c r="E965" s="4" t="s">
        <v>1626</v>
      </c>
      <c r="F965" s="4" t="s">
        <v>2037</v>
      </c>
      <c r="G965" s="4" t="s">
        <v>2067</v>
      </c>
      <c r="H965" s="5">
        <v>785.5</v>
      </c>
    </row>
    <row r="966" spans="1:8" ht="15.75" customHeight="1">
      <c r="A966" s="2"/>
      <c r="B966" s="271" t="s">
        <v>757</v>
      </c>
      <c r="C966" s="271"/>
      <c r="D966" s="271"/>
      <c r="E966" s="271"/>
      <c r="F966" s="271"/>
      <c r="G966" s="271"/>
      <c r="H966" s="271"/>
    </row>
    <row r="967" spans="1:8" ht="15.75" customHeight="1">
      <c r="A967" s="2"/>
      <c r="B967" s="2"/>
      <c r="C967" s="4" t="s">
        <v>1573</v>
      </c>
      <c r="D967" s="4" t="s">
        <v>1581</v>
      </c>
      <c r="E967" s="4" t="s">
        <v>1626</v>
      </c>
      <c r="F967" s="4" t="s">
        <v>2117</v>
      </c>
      <c r="G967" s="4" t="s">
        <v>2053</v>
      </c>
      <c r="H967" s="5">
        <v>838.93</v>
      </c>
    </row>
    <row r="968" spans="1:8" ht="15.75" customHeight="1">
      <c r="A968" s="2"/>
      <c r="B968" s="271" t="s">
        <v>758</v>
      </c>
      <c r="C968" s="271"/>
      <c r="D968" s="271"/>
      <c r="E968" s="271"/>
      <c r="F968" s="271"/>
      <c r="G968" s="271"/>
      <c r="H968" s="271"/>
    </row>
    <row r="969" spans="1:8" ht="15.75" customHeight="1">
      <c r="A969" s="2"/>
      <c r="B969" s="2"/>
      <c r="C969" s="4" t="s">
        <v>1573</v>
      </c>
      <c r="D969" s="4" t="s">
        <v>1581</v>
      </c>
      <c r="E969" s="4" t="s">
        <v>1626</v>
      </c>
      <c r="F969" s="4" t="s">
        <v>2117</v>
      </c>
      <c r="G969" s="4" t="s">
        <v>2053</v>
      </c>
      <c r="H969" s="5">
        <v>32.53</v>
      </c>
    </row>
    <row r="970" spans="1:8" ht="15.75" customHeight="1">
      <c r="A970" s="2"/>
      <c r="B970" s="271" t="s">
        <v>759</v>
      </c>
      <c r="C970" s="271"/>
      <c r="D970" s="271"/>
      <c r="E970" s="271"/>
      <c r="F970" s="271"/>
      <c r="G970" s="271"/>
      <c r="H970" s="271"/>
    </row>
    <row r="971" spans="1:8" ht="15.75" customHeight="1">
      <c r="A971" s="2"/>
      <c r="B971" s="2"/>
      <c r="C971" s="4" t="s">
        <v>1573</v>
      </c>
      <c r="D971" s="4" t="s">
        <v>1581</v>
      </c>
      <c r="E971" s="4" t="s">
        <v>1626</v>
      </c>
      <c r="F971" s="4" t="s">
        <v>2117</v>
      </c>
      <c r="G971" s="4" t="s">
        <v>2053</v>
      </c>
      <c r="H971" s="5">
        <v>15.44</v>
      </c>
    </row>
    <row r="972" spans="1:8" ht="15.75" customHeight="1">
      <c r="A972" s="2"/>
      <c r="B972" s="271" t="s">
        <v>760</v>
      </c>
      <c r="C972" s="271"/>
      <c r="D972" s="271"/>
      <c r="E972" s="271"/>
      <c r="F972" s="271"/>
      <c r="G972" s="271"/>
      <c r="H972" s="271"/>
    </row>
    <row r="973" spans="1:8" ht="15.75" customHeight="1">
      <c r="A973" s="2"/>
      <c r="B973" s="2"/>
      <c r="C973" s="4" t="s">
        <v>1573</v>
      </c>
      <c r="D973" s="4" t="s">
        <v>1581</v>
      </c>
      <c r="E973" s="4" t="s">
        <v>1626</v>
      </c>
      <c r="F973" s="4" t="s">
        <v>2099</v>
      </c>
      <c r="G973" s="4" t="s">
        <v>2030</v>
      </c>
      <c r="H973" s="5">
        <v>15.9</v>
      </c>
    </row>
    <row r="974" spans="1:8" ht="15.75" customHeight="1">
      <c r="A974" s="2"/>
      <c r="B974" s="271" t="s">
        <v>761</v>
      </c>
      <c r="C974" s="271"/>
      <c r="D974" s="271"/>
      <c r="E974" s="271"/>
      <c r="F974" s="271"/>
      <c r="G974" s="271"/>
      <c r="H974" s="271"/>
    </row>
    <row r="975" spans="1:8" ht="15.75" customHeight="1">
      <c r="A975" s="2"/>
      <c r="B975" s="2"/>
      <c r="C975" s="4" t="s">
        <v>1573</v>
      </c>
      <c r="D975" s="4" t="s">
        <v>1581</v>
      </c>
      <c r="E975" s="4" t="s">
        <v>1626</v>
      </c>
      <c r="F975" s="4" t="s">
        <v>513</v>
      </c>
      <c r="G975" s="4" t="s">
        <v>2027</v>
      </c>
      <c r="H975" s="5">
        <v>15.9</v>
      </c>
    </row>
    <row r="976" spans="1:8" ht="15.75" customHeight="1">
      <c r="A976" s="2"/>
      <c r="B976" s="271" t="s">
        <v>762</v>
      </c>
      <c r="C976" s="271"/>
      <c r="D976" s="271"/>
      <c r="E976" s="271"/>
      <c r="F976" s="271"/>
      <c r="G976" s="271"/>
      <c r="H976" s="271"/>
    </row>
    <row r="977" spans="1:8" ht="15.75" customHeight="1">
      <c r="A977" s="2"/>
      <c r="B977" s="2"/>
      <c r="C977" s="4" t="s">
        <v>1573</v>
      </c>
      <c r="D977" s="4" t="s">
        <v>1581</v>
      </c>
      <c r="E977" s="4" t="s">
        <v>1626</v>
      </c>
      <c r="F977" s="4" t="s">
        <v>697</v>
      </c>
      <c r="G977" s="4" t="s">
        <v>2023</v>
      </c>
      <c r="H977" s="5">
        <v>1056.17</v>
      </c>
    </row>
    <row r="978" spans="1:8" ht="15.75" customHeight="1">
      <c r="A978" s="2"/>
      <c r="B978" s="271" t="s">
        <v>763</v>
      </c>
      <c r="C978" s="271"/>
      <c r="D978" s="271"/>
      <c r="E978" s="271"/>
      <c r="F978" s="271"/>
      <c r="G978" s="271"/>
      <c r="H978" s="271"/>
    </row>
    <row r="979" spans="1:8" ht="15.75" customHeight="1">
      <c r="A979" s="2"/>
      <c r="B979" s="2"/>
      <c r="C979" s="4" t="s">
        <v>1573</v>
      </c>
      <c r="D979" s="4" t="s">
        <v>1581</v>
      </c>
      <c r="E979" s="4" t="s">
        <v>1626</v>
      </c>
      <c r="F979" s="4" t="s">
        <v>2113</v>
      </c>
      <c r="G979" s="4" t="s">
        <v>2018</v>
      </c>
      <c r="H979" s="5">
        <v>15.9</v>
      </c>
    </row>
    <row r="980" spans="1:8" ht="15.75" customHeight="1">
      <c r="A980" s="2"/>
      <c r="B980" s="271" t="s">
        <v>764</v>
      </c>
      <c r="C980" s="271"/>
      <c r="D980" s="271"/>
      <c r="E980" s="271"/>
      <c r="F980" s="271"/>
      <c r="G980" s="271"/>
      <c r="H980" s="271"/>
    </row>
    <row r="981" spans="1:8" ht="15.75" customHeight="1">
      <c r="A981" s="2"/>
      <c r="B981" s="2"/>
      <c r="C981" s="4" t="s">
        <v>1573</v>
      </c>
      <c r="D981" s="4" t="s">
        <v>1581</v>
      </c>
      <c r="E981" s="4" t="s">
        <v>1626</v>
      </c>
      <c r="F981" s="4" t="s">
        <v>2034</v>
      </c>
      <c r="G981" s="4" t="s">
        <v>2035</v>
      </c>
      <c r="H981" s="5">
        <v>649.72</v>
      </c>
    </row>
    <row r="982" spans="1:8" ht="15.75" customHeight="1">
      <c r="A982" s="2"/>
      <c r="B982" s="271" t="s">
        <v>765</v>
      </c>
      <c r="C982" s="271"/>
      <c r="D982" s="271"/>
      <c r="E982" s="271"/>
      <c r="F982" s="271"/>
      <c r="G982" s="271"/>
      <c r="H982" s="271"/>
    </row>
    <row r="983" spans="1:8" ht="15.75" customHeight="1">
      <c r="A983" s="2"/>
      <c r="B983" s="2"/>
      <c r="C983" s="4" t="s">
        <v>1573</v>
      </c>
      <c r="D983" s="4" t="s">
        <v>1581</v>
      </c>
      <c r="E983" s="4" t="s">
        <v>1626</v>
      </c>
      <c r="F983" s="4" t="s">
        <v>684</v>
      </c>
      <c r="G983" s="4" t="s">
        <v>2018</v>
      </c>
      <c r="H983" s="5">
        <v>16.12</v>
      </c>
    </row>
    <row r="984" spans="1:8" ht="15.75" customHeight="1">
      <c r="A984" s="2"/>
      <c r="B984" s="271" t="s">
        <v>766</v>
      </c>
      <c r="C984" s="271"/>
      <c r="D984" s="271"/>
      <c r="E984" s="271"/>
      <c r="F984" s="271"/>
      <c r="G984" s="271"/>
      <c r="H984" s="271"/>
    </row>
    <row r="985" spans="1:8" ht="15.75" customHeight="1">
      <c r="A985" s="2"/>
      <c r="B985" s="2"/>
      <c r="C985" s="4" t="s">
        <v>1573</v>
      </c>
      <c r="D985" s="4" t="s">
        <v>1581</v>
      </c>
      <c r="E985" s="4" t="s">
        <v>1626</v>
      </c>
      <c r="F985" s="4" t="s">
        <v>347</v>
      </c>
      <c r="G985" s="4" t="s">
        <v>2050</v>
      </c>
      <c r="H985" s="5">
        <v>28.83</v>
      </c>
    </row>
    <row r="986" spans="1:8" ht="15.75" customHeight="1">
      <c r="A986" s="2"/>
      <c r="B986" s="271" t="s">
        <v>767</v>
      </c>
      <c r="C986" s="271"/>
      <c r="D986" s="271"/>
      <c r="E986" s="271"/>
      <c r="F986" s="271"/>
      <c r="G986" s="271"/>
      <c r="H986" s="271"/>
    </row>
    <row r="987" spans="1:8" ht="15.75" customHeight="1">
      <c r="A987" s="2"/>
      <c r="B987" s="2"/>
      <c r="C987" s="4" t="s">
        <v>1573</v>
      </c>
      <c r="D987" s="4" t="s">
        <v>1581</v>
      </c>
      <c r="E987" s="4" t="s">
        <v>1626</v>
      </c>
      <c r="F987" s="4" t="s">
        <v>347</v>
      </c>
      <c r="G987" s="4" t="s">
        <v>2050</v>
      </c>
      <c r="H987" s="5">
        <v>15.44</v>
      </c>
    </row>
    <row r="988" spans="1:8" ht="15.75" customHeight="1">
      <c r="A988" s="2"/>
      <c r="B988" s="271" t="s">
        <v>768</v>
      </c>
      <c r="C988" s="271"/>
      <c r="D988" s="271"/>
      <c r="E988" s="271"/>
      <c r="F988" s="271"/>
      <c r="G988" s="271"/>
      <c r="H988" s="271"/>
    </row>
    <row r="989" spans="1:8" ht="15.75" customHeight="1">
      <c r="A989" s="2"/>
      <c r="B989" s="2"/>
      <c r="C989" s="4" t="s">
        <v>1573</v>
      </c>
      <c r="D989" s="4" t="s">
        <v>1581</v>
      </c>
      <c r="E989" s="4" t="s">
        <v>1626</v>
      </c>
      <c r="F989" s="4" t="s">
        <v>2117</v>
      </c>
      <c r="G989" s="4" t="s">
        <v>2053</v>
      </c>
      <c r="H989" s="5">
        <v>15.9</v>
      </c>
    </row>
    <row r="990" spans="1:8" ht="15.75" customHeight="1">
      <c r="A990" s="2"/>
      <c r="B990" s="271" t="s">
        <v>769</v>
      </c>
      <c r="C990" s="271"/>
      <c r="D990" s="271"/>
      <c r="E990" s="271"/>
      <c r="F990" s="271"/>
      <c r="G990" s="271"/>
      <c r="H990" s="271"/>
    </row>
    <row r="991" spans="1:8" ht="15.75" customHeight="1">
      <c r="A991" s="2"/>
      <c r="B991" s="2"/>
      <c r="C991" s="4" t="s">
        <v>1573</v>
      </c>
      <c r="D991" s="4" t="s">
        <v>1581</v>
      </c>
      <c r="E991" s="4" t="s">
        <v>1626</v>
      </c>
      <c r="F991" s="4" t="s">
        <v>342</v>
      </c>
      <c r="G991" s="4" t="s">
        <v>2047</v>
      </c>
      <c r="H991" s="5">
        <v>15.9</v>
      </c>
    </row>
    <row r="992" spans="1:8" ht="15.75" customHeight="1">
      <c r="A992" s="2"/>
      <c r="B992" s="271" t="s">
        <v>770</v>
      </c>
      <c r="C992" s="271"/>
      <c r="D992" s="271"/>
      <c r="E992" s="271"/>
      <c r="F992" s="271"/>
      <c r="G992" s="271"/>
      <c r="H992" s="271"/>
    </row>
    <row r="993" spans="1:8" ht="15.75" customHeight="1">
      <c r="A993" s="2"/>
      <c r="B993" s="2"/>
      <c r="C993" s="4" t="s">
        <v>1573</v>
      </c>
      <c r="D993" s="4" t="s">
        <v>1581</v>
      </c>
      <c r="E993" s="4" t="s">
        <v>1626</v>
      </c>
      <c r="F993" s="4" t="s">
        <v>2099</v>
      </c>
      <c r="G993" s="4" t="s">
        <v>2030</v>
      </c>
      <c r="H993" s="5">
        <v>16.12</v>
      </c>
    </row>
    <row r="994" spans="1:8" ht="15.75" customHeight="1">
      <c r="A994" s="2"/>
      <c r="B994" s="271" t="s">
        <v>771</v>
      </c>
      <c r="C994" s="271"/>
      <c r="D994" s="271"/>
      <c r="E994" s="271"/>
      <c r="F994" s="271"/>
      <c r="G994" s="271"/>
      <c r="H994" s="271"/>
    </row>
    <row r="995" spans="1:8" ht="15.75" customHeight="1">
      <c r="A995" s="2"/>
      <c r="B995" s="2"/>
      <c r="C995" s="4" t="s">
        <v>1573</v>
      </c>
      <c r="D995" s="4" t="s">
        <v>1581</v>
      </c>
      <c r="E995" s="4" t="s">
        <v>1626</v>
      </c>
      <c r="F995" s="4" t="s">
        <v>745</v>
      </c>
      <c r="G995" s="4" t="s">
        <v>2013</v>
      </c>
      <c r="H995" s="5">
        <v>16.12</v>
      </c>
    </row>
    <row r="996" spans="1:8" ht="15.75" customHeight="1">
      <c r="A996" s="2"/>
      <c r="B996" s="271" t="s">
        <v>772</v>
      </c>
      <c r="C996" s="271"/>
      <c r="D996" s="271"/>
      <c r="E996" s="271"/>
      <c r="F996" s="271"/>
      <c r="G996" s="271"/>
      <c r="H996" s="271"/>
    </row>
    <row r="997" spans="1:8" ht="15.75" customHeight="1">
      <c r="A997" s="2"/>
      <c r="B997" s="2"/>
      <c r="C997" s="4" t="s">
        <v>1573</v>
      </c>
      <c r="D997" s="4" t="s">
        <v>1581</v>
      </c>
      <c r="E997" s="4" t="s">
        <v>1626</v>
      </c>
      <c r="F997" s="4" t="s">
        <v>745</v>
      </c>
      <c r="G997" s="4" t="s">
        <v>2013</v>
      </c>
      <c r="H997" s="5">
        <v>16.12</v>
      </c>
    </row>
    <row r="998" spans="1:8" ht="15.75" customHeight="1">
      <c r="A998" s="2"/>
      <c r="B998" s="271" t="s">
        <v>773</v>
      </c>
      <c r="C998" s="271"/>
      <c r="D998" s="271"/>
      <c r="E998" s="271"/>
      <c r="F998" s="271"/>
      <c r="G998" s="271"/>
      <c r="H998" s="271"/>
    </row>
    <row r="999" spans="1:8" ht="15.75" customHeight="1">
      <c r="A999" s="2"/>
      <c r="B999" s="2"/>
      <c r="C999" s="4" t="s">
        <v>1573</v>
      </c>
      <c r="D999" s="4" t="s">
        <v>1581</v>
      </c>
      <c r="E999" s="4" t="s">
        <v>1626</v>
      </c>
      <c r="F999" s="4" t="s">
        <v>745</v>
      </c>
      <c r="G999" s="4" t="s">
        <v>2013</v>
      </c>
      <c r="H999" s="5">
        <v>16.12</v>
      </c>
    </row>
    <row r="1000" spans="1:8" ht="15.75" customHeight="1">
      <c r="A1000" s="2"/>
      <c r="B1000" s="271" t="s">
        <v>774</v>
      </c>
      <c r="C1000" s="271"/>
      <c r="D1000" s="271"/>
      <c r="E1000" s="271"/>
      <c r="F1000" s="271"/>
      <c r="G1000" s="271"/>
      <c r="H1000" s="271"/>
    </row>
    <row r="1001" spans="1:8" ht="15.75" customHeight="1">
      <c r="A1001" s="2"/>
      <c r="B1001" s="2"/>
      <c r="C1001" s="4" t="s">
        <v>1573</v>
      </c>
      <c r="D1001" s="4" t="s">
        <v>1581</v>
      </c>
      <c r="E1001" s="4" t="s">
        <v>1626</v>
      </c>
      <c r="F1001" s="4" t="s">
        <v>513</v>
      </c>
      <c r="G1001" s="4" t="s">
        <v>2027</v>
      </c>
      <c r="H1001" s="5">
        <v>890.2</v>
      </c>
    </row>
    <row r="1002" spans="1:8" ht="15.75" customHeight="1">
      <c r="A1002" s="2"/>
      <c r="B1002" s="271" t="s">
        <v>775</v>
      </c>
      <c r="C1002" s="271"/>
      <c r="D1002" s="271"/>
      <c r="E1002" s="271"/>
      <c r="F1002" s="271"/>
      <c r="G1002" s="271"/>
      <c r="H1002" s="271"/>
    </row>
    <row r="1003" spans="1:8" ht="15.75" customHeight="1">
      <c r="A1003" s="2"/>
      <c r="B1003" s="2"/>
      <c r="C1003" s="4" t="s">
        <v>1573</v>
      </c>
      <c r="D1003" s="4" t="s">
        <v>1581</v>
      </c>
      <c r="E1003" s="4" t="s">
        <v>1626</v>
      </c>
      <c r="F1003" s="4" t="s">
        <v>776</v>
      </c>
      <c r="G1003" s="4" t="s">
        <v>2023</v>
      </c>
      <c r="H1003" s="5">
        <v>15.9</v>
      </c>
    </row>
    <row r="1004" spans="1:8" ht="15.75" customHeight="1">
      <c r="A1004" s="2"/>
      <c r="B1004" s="271" t="s">
        <v>777</v>
      </c>
      <c r="C1004" s="271"/>
      <c r="D1004" s="271"/>
      <c r="E1004" s="271"/>
      <c r="F1004" s="271"/>
      <c r="G1004" s="271"/>
      <c r="H1004" s="271"/>
    </row>
    <row r="1005" spans="1:8" ht="15.75" customHeight="1">
      <c r="A1005" s="2"/>
      <c r="B1005" s="2"/>
      <c r="C1005" s="4" t="s">
        <v>1573</v>
      </c>
      <c r="D1005" s="4" t="s">
        <v>1581</v>
      </c>
      <c r="E1005" s="4" t="s">
        <v>1626</v>
      </c>
      <c r="F1005" s="4" t="s">
        <v>641</v>
      </c>
      <c r="G1005" s="4" t="s">
        <v>2044</v>
      </c>
      <c r="H1005" s="5">
        <v>785.49</v>
      </c>
    </row>
    <row r="1006" spans="1:8" ht="15.75" customHeight="1">
      <c r="A1006" s="2"/>
      <c r="B1006" s="271" t="s">
        <v>778</v>
      </c>
      <c r="C1006" s="271"/>
      <c r="D1006" s="271"/>
      <c r="E1006" s="271"/>
      <c r="F1006" s="271"/>
      <c r="G1006" s="271"/>
      <c r="H1006" s="271"/>
    </row>
    <row r="1007" spans="1:8" ht="15.75" customHeight="1">
      <c r="A1007" s="2"/>
      <c r="B1007" s="2"/>
      <c r="C1007" s="4" t="s">
        <v>1573</v>
      </c>
      <c r="D1007" s="4" t="s">
        <v>1581</v>
      </c>
      <c r="E1007" s="4" t="s">
        <v>1626</v>
      </c>
      <c r="F1007" s="4" t="s">
        <v>374</v>
      </c>
      <c r="G1007" s="4" t="s">
        <v>2050</v>
      </c>
      <c r="H1007" s="5">
        <v>16.12</v>
      </c>
    </row>
    <row r="1008" spans="1:8" ht="15.75" customHeight="1">
      <c r="A1008" s="2"/>
      <c r="B1008" s="271" t="s">
        <v>779</v>
      </c>
      <c r="C1008" s="271"/>
      <c r="D1008" s="271"/>
      <c r="E1008" s="271"/>
      <c r="F1008" s="271"/>
      <c r="G1008" s="271"/>
      <c r="H1008" s="271"/>
    </row>
    <row r="1009" spans="1:8" ht="15.75" customHeight="1">
      <c r="A1009" s="2"/>
      <c r="B1009" s="2"/>
      <c r="C1009" s="4" t="s">
        <v>1573</v>
      </c>
      <c r="D1009" s="4" t="s">
        <v>1581</v>
      </c>
      <c r="E1009" s="4" t="s">
        <v>1626</v>
      </c>
      <c r="F1009" s="4" t="s">
        <v>2099</v>
      </c>
      <c r="G1009" s="4" t="s">
        <v>2030</v>
      </c>
      <c r="H1009" s="5">
        <v>853.98</v>
      </c>
    </row>
    <row r="1010" spans="1:8" ht="15.75" customHeight="1">
      <c r="A1010" s="2"/>
      <c r="B1010" s="271" t="s">
        <v>780</v>
      </c>
      <c r="C1010" s="271"/>
      <c r="D1010" s="271"/>
      <c r="E1010" s="271"/>
      <c r="F1010" s="271"/>
      <c r="G1010" s="271"/>
      <c r="H1010" s="271"/>
    </row>
    <row r="1011" spans="1:8" ht="15.75" customHeight="1">
      <c r="A1011" s="2"/>
      <c r="B1011" s="2"/>
      <c r="C1011" s="4" t="s">
        <v>1573</v>
      </c>
      <c r="D1011" s="4" t="s">
        <v>1581</v>
      </c>
      <c r="E1011" s="4" t="s">
        <v>1626</v>
      </c>
      <c r="F1011" s="4" t="s">
        <v>2099</v>
      </c>
      <c r="G1011" s="4" t="s">
        <v>2030</v>
      </c>
      <c r="H1011" s="5">
        <v>27.07</v>
      </c>
    </row>
    <row r="1012" spans="1:8" ht="15.75" customHeight="1">
      <c r="A1012" s="2"/>
      <c r="B1012" s="271" t="s">
        <v>781</v>
      </c>
      <c r="C1012" s="271"/>
      <c r="D1012" s="271"/>
      <c r="E1012" s="271"/>
      <c r="F1012" s="271"/>
      <c r="G1012" s="271"/>
      <c r="H1012" s="271"/>
    </row>
    <row r="1013" spans="1:8" ht="15.75" customHeight="1">
      <c r="A1013" s="2"/>
      <c r="B1013" s="2"/>
      <c r="C1013" s="4" t="s">
        <v>1573</v>
      </c>
      <c r="D1013" s="4" t="s">
        <v>1581</v>
      </c>
      <c r="E1013" s="4" t="s">
        <v>1626</v>
      </c>
      <c r="F1013" s="4" t="s">
        <v>2099</v>
      </c>
      <c r="G1013" s="4" t="s">
        <v>2030</v>
      </c>
      <c r="H1013" s="5">
        <v>15.44</v>
      </c>
    </row>
    <row r="1014" spans="1:8" ht="15.75" customHeight="1">
      <c r="A1014" s="2"/>
      <c r="B1014" s="271" t="s">
        <v>782</v>
      </c>
      <c r="C1014" s="271"/>
      <c r="D1014" s="271"/>
      <c r="E1014" s="271"/>
      <c r="F1014" s="271"/>
      <c r="G1014" s="271"/>
      <c r="H1014" s="271"/>
    </row>
    <row r="1015" spans="1:8" ht="15.75" customHeight="1">
      <c r="A1015" s="2"/>
      <c r="B1015" s="2"/>
      <c r="C1015" s="4" t="s">
        <v>1573</v>
      </c>
      <c r="D1015" s="4" t="s">
        <v>1581</v>
      </c>
      <c r="E1015" s="4" t="s">
        <v>1626</v>
      </c>
      <c r="F1015" s="4" t="s">
        <v>783</v>
      </c>
      <c r="G1015" s="4" t="s">
        <v>2050</v>
      </c>
      <c r="H1015" s="5">
        <v>785.8</v>
      </c>
    </row>
    <row r="1016" spans="1:8" ht="15.75" customHeight="1">
      <c r="A1016" s="2"/>
      <c r="B1016" s="271" t="s">
        <v>784</v>
      </c>
      <c r="C1016" s="271"/>
      <c r="D1016" s="271"/>
      <c r="E1016" s="271"/>
      <c r="F1016" s="271"/>
      <c r="G1016" s="271"/>
      <c r="H1016" s="271"/>
    </row>
    <row r="1017" spans="1:8" ht="15.75" customHeight="1">
      <c r="A1017" s="2"/>
      <c r="B1017" s="2"/>
      <c r="C1017" s="4" t="s">
        <v>1573</v>
      </c>
      <c r="D1017" s="4" t="s">
        <v>1581</v>
      </c>
      <c r="E1017" s="4" t="s">
        <v>1626</v>
      </c>
      <c r="F1017" s="4" t="s">
        <v>2109</v>
      </c>
      <c r="G1017" s="4" t="s">
        <v>2044</v>
      </c>
      <c r="H1017" s="5">
        <v>17.01</v>
      </c>
    </row>
    <row r="1018" spans="1:8" ht="15.75" customHeight="1">
      <c r="A1018" s="2"/>
      <c r="B1018" s="271" t="s">
        <v>785</v>
      </c>
      <c r="C1018" s="271"/>
      <c r="D1018" s="271"/>
      <c r="E1018" s="271"/>
      <c r="F1018" s="271"/>
      <c r="G1018" s="271"/>
      <c r="H1018" s="271"/>
    </row>
    <row r="1019" spans="1:8" ht="15.75" customHeight="1">
      <c r="A1019" s="2"/>
      <c r="B1019" s="2"/>
      <c r="C1019" s="4" t="s">
        <v>1573</v>
      </c>
      <c r="D1019" s="4" t="s">
        <v>1581</v>
      </c>
      <c r="E1019" s="4" t="s">
        <v>1626</v>
      </c>
      <c r="F1019" s="4" t="s">
        <v>2109</v>
      </c>
      <c r="G1019" s="4" t="s">
        <v>2044</v>
      </c>
      <c r="H1019" s="5">
        <v>15.44</v>
      </c>
    </row>
    <row r="1020" spans="1:8" ht="15.75" customHeight="1">
      <c r="A1020" s="2"/>
      <c r="B1020" s="271" t="s">
        <v>786</v>
      </c>
      <c r="C1020" s="271"/>
      <c r="D1020" s="271"/>
      <c r="E1020" s="271"/>
      <c r="F1020" s="271"/>
      <c r="G1020" s="271"/>
      <c r="H1020" s="271"/>
    </row>
    <row r="1021" spans="1:8" ht="15.75" customHeight="1">
      <c r="A1021" s="2"/>
      <c r="B1021" s="2"/>
      <c r="C1021" s="4" t="s">
        <v>1573</v>
      </c>
      <c r="D1021" s="4" t="s">
        <v>1581</v>
      </c>
      <c r="E1021" s="4" t="s">
        <v>1626</v>
      </c>
      <c r="F1021" s="4" t="s">
        <v>2107</v>
      </c>
      <c r="G1021" s="4" t="s">
        <v>2013</v>
      </c>
      <c r="H1021" s="5">
        <v>15.9</v>
      </c>
    </row>
    <row r="1022" spans="1:8" ht="15.75" customHeight="1">
      <c r="A1022" s="2"/>
      <c r="B1022" s="271" t="s">
        <v>787</v>
      </c>
      <c r="C1022" s="271"/>
      <c r="D1022" s="271"/>
      <c r="E1022" s="271"/>
      <c r="F1022" s="271"/>
      <c r="G1022" s="271"/>
      <c r="H1022" s="271"/>
    </row>
    <row r="1023" spans="1:8" ht="15.75" customHeight="1">
      <c r="A1023" s="2"/>
      <c r="B1023" s="2"/>
      <c r="C1023" s="4" t="s">
        <v>1573</v>
      </c>
      <c r="D1023" s="4" t="s">
        <v>1581</v>
      </c>
      <c r="E1023" s="4" t="s">
        <v>1626</v>
      </c>
      <c r="F1023" s="4" t="s">
        <v>694</v>
      </c>
      <c r="G1023" s="4" t="s">
        <v>2067</v>
      </c>
      <c r="H1023" s="5">
        <v>15.9</v>
      </c>
    </row>
    <row r="1024" spans="1:8" ht="15.75" customHeight="1">
      <c r="A1024" s="2"/>
      <c r="B1024" s="271" t="s">
        <v>788</v>
      </c>
      <c r="C1024" s="271"/>
      <c r="D1024" s="271"/>
      <c r="E1024" s="271"/>
      <c r="F1024" s="271"/>
      <c r="G1024" s="271"/>
      <c r="H1024" s="271"/>
    </row>
    <row r="1025" spans="1:8" ht="15.75" customHeight="1">
      <c r="A1025" s="2"/>
      <c r="B1025" s="2"/>
      <c r="C1025" s="4" t="s">
        <v>1573</v>
      </c>
      <c r="D1025" s="4" t="s">
        <v>1581</v>
      </c>
      <c r="E1025" s="4" t="s">
        <v>1626</v>
      </c>
      <c r="F1025" s="4" t="s">
        <v>697</v>
      </c>
      <c r="G1025" s="4" t="s">
        <v>2023</v>
      </c>
      <c r="H1025" s="5">
        <v>26.36</v>
      </c>
    </row>
    <row r="1026" spans="1:8" ht="15.75" customHeight="1">
      <c r="A1026" s="2"/>
      <c r="B1026" s="271" t="s">
        <v>789</v>
      </c>
      <c r="C1026" s="271"/>
      <c r="D1026" s="271"/>
      <c r="E1026" s="271"/>
      <c r="F1026" s="271"/>
      <c r="G1026" s="271"/>
      <c r="H1026" s="271"/>
    </row>
    <row r="1027" spans="1:8" ht="15.75" customHeight="1">
      <c r="A1027" s="2"/>
      <c r="B1027" s="2"/>
      <c r="C1027" s="4" t="s">
        <v>1573</v>
      </c>
      <c r="D1027" s="4" t="s">
        <v>1581</v>
      </c>
      <c r="E1027" s="4" t="s">
        <v>1626</v>
      </c>
      <c r="F1027" s="4" t="s">
        <v>697</v>
      </c>
      <c r="G1027" s="4" t="s">
        <v>2023</v>
      </c>
      <c r="H1027" s="5">
        <v>15.44</v>
      </c>
    </row>
    <row r="1028" spans="1:8" ht="15.75" customHeight="1">
      <c r="A1028" s="2"/>
      <c r="B1028" s="271" t="s">
        <v>790</v>
      </c>
      <c r="C1028" s="271"/>
      <c r="D1028" s="271"/>
      <c r="E1028" s="271"/>
      <c r="F1028" s="271"/>
      <c r="G1028" s="271"/>
      <c r="H1028" s="271"/>
    </row>
    <row r="1029" spans="1:8" ht="15.75" customHeight="1">
      <c r="A1029" s="2"/>
      <c r="B1029" s="2"/>
      <c r="C1029" s="4" t="s">
        <v>1573</v>
      </c>
      <c r="D1029" s="4" t="s">
        <v>1581</v>
      </c>
      <c r="E1029" s="4" t="s">
        <v>1626</v>
      </c>
      <c r="F1029" s="4" t="s">
        <v>2117</v>
      </c>
      <c r="G1029" s="4" t="s">
        <v>2053</v>
      </c>
      <c r="H1029" s="5">
        <v>16.12</v>
      </c>
    </row>
    <row r="1030" spans="1:8" ht="15.75" customHeight="1">
      <c r="A1030" s="2"/>
      <c r="B1030" s="271" t="s">
        <v>791</v>
      </c>
      <c r="C1030" s="271"/>
      <c r="D1030" s="271"/>
      <c r="E1030" s="271"/>
      <c r="F1030" s="271"/>
      <c r="G1030" s="271"/>
      <c r="H1030" s="271"/>
    </row>
    <row r="1031" spans="1:8" ht="15.75" customHeight="1">
      <c r="A1031" s="2"/>
      <c r="B1031" s="2"/>
      <c r="C1031" s="4" t="s">
        <v>1573</v>
      </c>
      <c r="D1031" s="4" t="s">
        <v>1581</v>
      </c>
      <c r="E1031" s="4" t="s">
        <v>1626</v>
      </c>
      <c r="F1031" s="4" t="s">
        <v>2117</v>
      </c>
      <c r="G1031" s="4" t="s">
        <v>2053</v>
      </c>
      <c r="H1031" s="5">
        <v>16.12</v>
      </c>
    </row>
    <row r="1032" spans="1:8" ht="15.75" customHeight="1">
      <c r="A1032" s="2"/>
      <c r="B1032" s="271" t="s">
        <v>792</v>
      </c>
      <c r="C1032" s="271"/>
      <c r="D1032" s="271"/>
      <c r="E1032" s="271"/>
      <c r="F1032" s="271"/>
      <c r="G1032" s="271"/>
      <c r="H1032" s="271"/>
    </row>
    <row r="1033" spans="1:8" ht="15.75" customHeight="1">
      <c r="A1033" s="2"/>
      <c r="B1033" s="2"/>
      <c r="C1033" s="4" t="s">
        <v>1573</v>
      </c>
      <c r="D1033" s="4" t="s">
        <v>1581</v>
      </c>
      <c r="E1033" s="4" t="s">
        <v>1626</v>
      </c>
      <c r="F1033" s="4" t="s">
        <v>2117</v>
      </c>
      <c r="G1033" s="4" t="s">
        <v>2053</v>
      </c>
      <c r="H1033" s="5">
        <v>16.12</v>
      </c>
    </row>
    <row r="1034" spans="1:8" ht="15.75" customHeight="1">
      <c r="A1034" s="2"/>
      <c r="B1034" s="271" t="s">
        <v>793</v>
      </c>
      <c r="C1034" s="271"/>
      <c r="D1034" s="271"/>
      <c r="E1034" s="271"/>
      <c r="F1034" s="271"/>
      <c r="G1034" s="271"/>
      <c r="H1034" s="271"/>
    </row>
    <row r="1035" spans="1:8" ht="15.75" customHeight="1">
      <c r="A1035" s="2"/>
      <c r="B1035" s="2"/>
      <c r="C1035" s="4" t="s">
        <v>1573</v>
      </c>
      <c r="D1035" s="4" t="s">
        <v>1581</v>
      </c>
      <c r="E1035" s="4" t="s">
        <v>1626</v>
      </c>
      <c r="F1035" s="4" t="s">
        <v>694</v>
      </c>
      <c r="G1035" s="4" t="s">
        <v>2067</v>
      </c>
      <c r="H1035" s="5">
        <v>16.12</v>
      </c>
    </row>
    <row r="1036" spans="1:8" ht="15.75" customHeight="1">
      <c r="A1036" s="2"/>
      <c r="B1036" s="271" t="s">
        <v>794</v>
      </c>
      <c r="C1036" s="271"/>
      <c r="D1036" s="271"/>
      <c r="E1036" s="271"/>
      <c r="F1036" s="271"/>
      <c r="G1036" s="271"/>
      <c r="H1036" s="271"/>
    </row>
    <row r="1037" spans="1:8" ht="15.75" customHeight="1">
      <c r="A1037" s="2"/>
      <c r="B1037" s="2"/>
      <c r="C1037" s="4" t="s">
        <v>1573</v>
      </c>
      <c r="D1037" s="4" t="s">
        <v>1581</v>
      </c>
      <c r="E1037" s="4" t="s">
        <v>1626</v>
      </c>
      <c r="F1037" s="4" t="s">
        <v>745</v>
      </c>
      <c r="G1037" s="4" t="s">
        <v>2013</v>
      </c>
      <c r="H1037" s="5">
        <v>1138.24</v>
      </c>
    </row>
    <row r="1038" spans="1:8" ht="15.75" customHeight="1">
      <c r="A1038" s="2"/>
      <c r="B1038" s="271" t="s">
        <v>795</v>
      </c>
      <c r="C1038" s="271"/>
      <c r="D1038" s="271"/>
      <c r="E1038" s="271"/>
      <c r="F1038" s="271"/>
      <c r="G1038" s="271"/>
      <c r="H1038" s="271"/>
    </row>
    <row r="1039" spans="1:8" ht="15.75" customHeight="1">
      <c r="A1039" s="2"/>
      <c r="B1039" s="2"/>
      <c r="C1039" s="4" t="s">
        <v>1573</v>
      </c>
      <c r="D1039" s="4" t="s">
        <v>1581</v>
      </c>
      <c r="E1039" s="4" t="s">
        <v>1626</v>
      </c>
      <c r="F1039" s="4" t="s">
        <v>745</v>
      </c>
      <c r="G1039" s="4" t="s">
        <v>2013</v>
      </c>
      <c r="H1039" s="5">
        <v>28.13</v>
      </c>
    </row>
    <row r="1040" spans="1:8" ht="15.75" customHeight="1">
      <c r="A1040" s="2"/>
      <c r="B1040" s="271" t="s">
        <v>796</v>
      </c>
      <c r="C1040" s="271"/>
      <c r="D1040" s="271"/>
      <c r="E1040" s="271"/>
      <c r="F1040" s="271"/>
      <c r="G1040" s="271"/>
      <c r="H1040" s="271"/>
    </row>
    <row r="1041" spans="1:8" ht="15.75" customHeight="1">
      <c r="A1041" s="2"/>
      <c r="B1041" s="2"/>
      <c r="C1041" s="4" t="s">
        <v>1573</v>
      </c>
      <c r="D1041" s="4" t="s">
        <v>1581</v>
      </c>
      <c r="E1041" s="4" t="s">
        <v>1626</v>
      </c>
      <c r="F1041" s="4" t="s">
        <v>745</v>
      </c>
      <c r="G1041" s="4" t="s">
        <v>2013</v>
      </c>
      <c r="H1041" s="5">
        <v>15.44</v>
      </c>
    </row>
    <row r="1042" spans="1:8" ht="15.75" customHeight="1">
      <c r="A1042" s="2"/>
      <c r="B1042" s="271" t="s">
        <v>797</v>
      </c>
      <c r="C1042" s="271"/>
      <c r="D1042" s="271"/>
      <c r="E1042" s="271"/>
      <c r="F1042" s="271"/>
      <c r="G1042" s="271"/>
      <c r="H1042" s="271"/>
    </row>
    <row r="1043" spans="1:8" ht="15.75" customHeight="1">
      <c r="A1043" s="2"/>
      <c r="B1043" s="2"/>
      <c r="C1043" s="4" t="s">
        <v>1573</v>
      </c>
      <c r="D1043" s="4" t="s">
        <v>1581</v>
      </c>
      <c r="E1043" s="4" t="s">
        <v>1626</v>
      </c>
      <c r="F1043" s="4" t="s">
        <v>2039</v>
      </c>
      <c r="G1043" s="4" t="s">
        <v>2013</v>
      </c>
      <c r="H1043" s="5">
        <v>16.12</v>
      </c>
    </row>
    <row r="1044" spans="1:8" ht="15.75" customHeight="1">
      <c r="A1044" s="2"/>
      <c r="B1044" s="271" t="s">
        <v>798</v>
      </c>
      <c r="C1044" s="271"/>
      <c r="D1044" s="271"/>
      <c r="E1044" s="271"/>
      <c r="F1044" s="271"/>
      <c r="G1044" s="271"/>
      <c r="H1044" s="271"/>
    </row>
    <row r="1045" spans="1:8" ht="15.75" customHeight="1">
      <c r="A1045" s="2"/>
      <c r="B1045" s="2"/>
      <c r="C1045" s="4" t="s">
        <v>1573</v>
      </c>
      <c r="D1045" s="4" t="s">
        <v>1581</v>
      </c>
      <c r="E1045" s="4" t="s">
        <v>1626</v>
      </c>
      <c r="F1045" s="4" t="s">
        <v>2039</v>
      </c>
      <c r="G1045" s="4" t="s">
        <v>2013</v>
      </c>
      <c r="H1045" s="5">
        <v>16.12</v>
      </c>
    </row>
    <row r="1046" spans="1:8" ht="15.75" customHeight="1">
      <c r="A1046" s="271" t="s">
        <v>799</v>
      </c>
      <c r="B1046" s="271"/>
      <c r="C1046" s="271"/>
      <c r="D1046" s="271"/>
      <c r="E1046" s="271"/>
      <c r="F1046" s="271"/>
      <c r="G1046" s="271"/>
      <c r="H1046" s="271"/>
    </row>
    <row r="1047" spans="1:8" ht="15.75" customHeight="1">
      <c r="A1047" s="2"/>
      <c r="B1047" s="271" t="s">
        <v>800</v>
      </c>
      <c r="C1047" s="271"/>
      <c r="D1047" s="271"/>
      <c r="E1047" s="271"/>
      <c r="F1047" s="271"/>
      <c r="G1047" s="271"/>
      <c r="H1047" s="271"/>
    </row>
    <row r="1048" spans="1:8" ht="15.75" customHeight="1">
      <c r="A1048" s="2"/>
      <c r="B1048" s="2"/>
      <c r="C1048" s="4" t="s">
        <v>1552</v>
      </c>
      <c r="D1048" s="4" t="s">
        <v>1576</v>
      </c>
      <c r="E1048" s="4" t="s">
        <v>801</v>
      </c>
      <c r="F1048" s="4" t="s">
        <v>262</v>
      </c>
      <c r="G1048" s="4" t="s">
        <v>2013</v>
      </c>
      <c r="H1048" s="5">
        <v>61.21</v>
      </c>
    </row>
    <row r="1049" spans="1:8" ht="15.75" customHeight="1">
      <c r="A1049" s="271" t="s">
        <v>802</v>
      </c>
      <c r="B1049" s="271"/>
      <c r="C1049" s="271"/>
      <c r="D1049" s="271"/>
      <c r="E1049" s="271"/>
      <c r="F1049" s="271"/>
      <c r="G1049" s="271"/>
      <c r="H1049" s="271"/>
    </row>
    <row r="1050" spans="1:8" ht="15.75" customHeight="1">
      <c r="A1050" s="2"/>
      <c r="B1050" s="271" t="s">
        <v>803</v>
      </c>
      <c r="C1050" s="271"/>
      <c r="D1050" s="271"/>
      <c r="E1050" s="271"/>
      <c r="F1050" s="271"/>
      <c r="G1050" s="271"/>
      <c r="H1050" s="271"/>
    </row>
    <row r="1051" spans="1:8" ht="15.75" customHeight="1">
      <c r="A1051" s="2"/>
      <c r="B1051" s="2"/>
      <c r="C1051" s="4" t="s">
        <v>1561</v>
      </c>
      <c r="D1051" s="4" t="s">
        <v>1617</v>
      </c>
      <c r="E1051" s="4" t="s">
        <v>804</v>
      </c>
      <c r="F1051" s="4" t="s">
        <v>2026</v>
      </c>
      <c r="G1051" s="4" t="s">
        <v>235</v>
      </c>
      <c r="H1051" s="5">
        <v>60.31</v>
      </c>
    </row>
    <row r="1052" spans="1:8" ht="15.75" customHeight="1">
      <c r="A1052" s="2"/>
      <c r="B1052" s="271" t="s">
        <v>805</v>
      </c>
      <c r="C1052" s="271"/>
      <c r="D1052" s="271"/>
      <c r="E1052" s="271"/>
      <c r="F1052" s="271"/>
      <c r="G1052" s="271"/>
      <c r="H1052" s="271"/>
    </row>
    <row r="1053" spans="1:8" ht="15.75" customHeight="1">
      <c r="A1053" s="2"/>
      <c r="B1053" s="2"/>
      <c r="C1053" s="4" t="s">
        <v>1561</v>
      </c>
      <c r="D1053" s="4" t="s">
        <v>1617</v>
      </c>
      <c r="E1053" s="4" t="s">
        <v>806</v>
      </c>
      <c r="F1053" s="4" t="s">
        <v>2029</v>
      </c>
      <c r="G1053" s="4" t="s">
        <v>2030</v>
      </c>
      <c r="H1053" s="5">
        <v>60.31</v>
      </c>
    </row>
    <row r="1054" spans="1:8" ht="15.75" customHeight="1">
      <c r="A1054" s="2"/>
      <c r="B1054" s="271" t="s">
        <v>807</v>
      </c>
      <c r="C1054" s="271"/>
      <c r="D1054" s="271"/>
      <c r="E1054" s="271"/>
      <c r="F1054" s="271"/>
      <c r="G1054" s="271"/>
      <c r="H1054" s="271"/>
    </row>
    <row r="1055" spans="1:8" ht="15.75" customHeight="1">
      <c r="A1055" s="2"/>
      <c r="B1055" s="2"/>
      <c r="C1055" s="4" t="s">
        <v>1561</v>
      </c>
      <c r="D1055" s="4" t="s">
        <v>1617</v>
      </c>
      <c r="E1055" s="4" t="s">
        <v>808</v>
      </c>
      <c r="F1055" s="4" t="s">
        <v>2032</v>
      </c>
      <c r="G1055" s="4" t="s">
        <v>2035</v>
      </c>
      <c r="H1055" s="5">
        <v>60.31</v>
      </c>
    </row>
    <row r="1056" spans="1:8" ht="15.75" customHeight="1">
      <c r="A1056" s="2"/>
      <c r="B1056" s="271" t="s">
        <v>809</v>
      </c>
      <c r="C1056" s="271"/>
      <c r="D1056" s="271"/>
      <c r="E1056" s="271"/>
      <c r="F1056" s="271"/>
      <c r="G1056" s="271"/>
      <c r="H1056" s="271"/>
    </row>
    <row r="1057" spans="1:8" ht="15.75" customHeight="1">
      <c r="A1057" s="2"/>
      <c r="B1057" s="2"/>
      <c r="C1057" s="4" t="s">
        <v>1561</v>
      </c>
      <c r="D1057" s="4" t="s">
        <v>1617</v>
      </c>
      <c r="E1057" s="4" t="s">
        <v>810</v>
      </c>
      <c r="F1057" s="4" t="s">
        <v>362</v>
      </c>
      <c r="G1057" s="4" t="s">
        <v>2067</v>
      </c>
      <c r="H1057" s="5">
        <v>60.38</v>
      </c>
    </row>
    <row r="1058" spans="1:8" ht="15.75" customHeight="1">
      <c r="A1058" s="2"/>
      <c r="B1058" s="271" t="s">
        <v>811</v>
      </c>
      <c r="C1058" s="271"/>
      <c r="D1058" s="271"/>
      <c r="E1058" s="271"/>
      <c r="F1058" s="271"/>
      <c r="G1058" s="271"/>
      <c r="H1058" s="271"/>
    </row>
    <row r="1059" spans="1:8" ht="15.75" customHeight="1">
      <c r="A1059" s="2"/>
      <c r="B1059" s="2"/>
      <c r="C1059" s="4" t="s">
        <v>1561</v>
      </c>
      <c r="D1059" s="4" t="s">
        <v>1617</v>
      </c>
      <c r="E1059" s="4" t="s">
        <v>812</v>
      </c>
      <c r="F1059" s="4" t="s">
        <v>2086</v>
      </c>
      <c r="G1059" s="4" t="s">
        <v>2023</v>
      </c>
      <c r="H1059" s="5">
        <v>60.38</v>
      </c>
    </row>
    <row r="1060" spans="1:8" ht="15.75" customHeight="1">
      <c r="A1060" s="2"/>
      <c r="B1060" s="271" t="s">
        <v>813</v>
      </c>
      <c r="C1060" s="271"/>
      <c r="D1060" s="271"/>
      <c r="E1060" s="271"/>
      <c r="F1060" s="271"/>
      <c r="G1060" s="271"/>
      <c r="H1060" s="271"/>
    </row>
    <row r="1061" spans="1:8" ht="15.75" customHeight="1">
      <c r="A1061" s="2"/>
      <c r="B1061" s="2"/>
      <c r="C1061" s="4" t="s">
        <v>1561</v>
      </c>
      <c r="D1061" s="4" t="s">
        <v>1617</v>
      </c>
      <c r="E1061" s="4" t="s">
        <v>814</v>
      </c>
      <c r="F1061" s="4" t="s">
        <v>2039</v>
      </c>
      <c r="G1061" s="4" t="s">
        <v>2013</v>
      </c>
      <c r="H1061" s="5">
        <v>60.38</v>
      </c>
    </row>
    <row r="1062" spans="1:8" ht="15.75" customHeight="1">
      <c r="A1062" s="2"/>
      <c r="B1062" s="271" t="s">
        <v>815</v>
      </c>
      <c r="C1062" s="271"/>
      <c r="D1062" s="271"/>
      <c r="E1062" s="271"/>
      <c r="F1062" s="271"/>
      <c r="G1062" s="271"/>
      <c r="H1062" s="271"/>
    </row>
    <row r="1063" spans="1:8" ht="15.75" customHeight="1">
      <c r="A1063" s="2"/>
      <c r="B1063" s="2"/>
      <c r="C1063" s="4" t="s">
        <v>1561</v>
      </c>
      <c r="D1063" s="4" t="s">
        <v>1617</v>
      </c>
      <c r="E1063" s="4" t="s">
        <v>816</v>
      </c>
      <c r="F1063" s="4" t="s">
        <v>817</v>
      </c>
      <c r="G1063" s="4" t="s">
        <v>2044</v>
      </c>
      <c r="H1063" s="5">
        <v>60.25</v>
      </c>
    </row>
    <row r="1064" spans="1:8" ht="15.75" customHeight="1">
      <c r="A1064" s="2"/>
      <c r="B1064" s="271" t="s">
        <v>818</v>
      </c>
      <c r="C1064" s="271"/>
      <c r="D1064" s="271"/>
      <c r="E1064" s="271"/>
      <c r="F1064" s="271"/>
      <c r="G1064" s="271"/>
      <c r="H1064" s="271"/>
    </row>
    <row r="1065" spans="1:8" ht="15.75" customHeight="1">
      <c r="A1065" s="2"/>
      <c r="B1065" s="2"/>
      <c r="C1065" s="4" t="s">
        <v>1561</v>
      </c>
      <c r="D1065" s="4" t="s">
        <v>1617</v>
      </c>
      <c r="E1065" s="4" t="s">
        <v>819</v>
      </c>
      <c r="F1065" s="4" t="s">
        <v>641</v>
      </c>
      <c r="G1065" s="4" t="s">
        <v>2047</v>
      </c>
      <c r="H1065" s="5">
        <v>60.25</v>
      </c>
    </row>
    <row r="1066" spans="1:8" ht="15.75" customHeight="1">
      <c r="A1066" s="2"/>
      <c r="B1066" s="271" t="s">
        <v>820</v>
      </c>
      <c r="C1066" s="271"/>
      <c r="D1066" s="271"/>
      <c r="E1066" s="271"/>
      <c r="F1066" s="271"/>
      <c r="G1066" s="271"/>
      <c r="H1066" s="271"/>
    </row>
    <row r="1067" spans="1:8" ht="15.75" customHeight="1">
      <c r="A1067" s="2"/>
      <c r="B1067" s="2"/>
      <c r="C1067" s="4" t="s">
        <v>1561</v>
      </c>
      <c r="D1067" s="4" t="s">
        <v>1617</v>
      </c>
      <c r="E1067" s="4" t="s">
        <v>821</v>
      </c>
      <c r="F1067" s="4" t="s">
        <v>747</v>
      </c>
      <c r="G1067" s="4" t="s">
        <v>2018</v>
      </c>
      <c r="H1067" s="5">
        <v>60.25</v>
      </c>
    </row>
    <row r="1068" spans="1:8" ht="15.75" customHeight="1">
      <c r="A1068" s="2"/>
      <c r="B1068" s="271" t="s">
        <v>822</v>
      </c>
      <c r="C1068" s="271"/>
      <c r="D1068" s="271"/>
      <c r="E1068" s="271"/>
      <c r="F1068" s="271"/>
      <c r="G1068" s="271"/>
      <c r="H1068" s="271"/>
    </row>
    <row r="1069" spans="1:8" ht="15.75" customHeight="1">
      <c r="A1069" s="2"/>
      <c r="B1069" s="2"/>
      <c r="C1069" s="4" t="s">
        <v>1561</v>
      </c>
      <c r="D1069" s="4" t="s">
        <v>1617</v>
      </c>
      <c r="E1069" s="4" t="s">
        <v>823</v>
      </c>
      <c r="F1069" s="4" t="s">
        <v>2049</v>
      </c>
      <c r="G1069" s="4" t="s">
        <v>2050</v>
      </c>
      <c r="H1069" s="5">
        <v>70.84</v>
      </c>
    </row>
    <row r="1070" spans="1:8" ht="15.75" customHeight="1">
      <c r="A1070" s="2"/>
      <c r="B1070" s="271" t="s">
        <v>824</v>
      </c>
      <c r="C1070" s="271"/>
      <c r="D1070" s="271"/>
      <c r="E1070" s="271"/>
      <c r="F1070" s="271"/>
      <c r="G1070" s="271"/>
      <c r="H1070" s="271"/>
    </row>
    <row r="1071" spans="1:8" ht="15.75" customHeight="1">
      <c r="A1071" s="2"/>
      <c r="B1071" s="2"/>
      <c r="C1071" s="4" t="s">
        <v>1561</v>
      </c>
      <c r="D1071" s="4" t="s">
        <v>1617</v>
      </c>
      <c r="E1071" s="4" t="s">
        <v>825</v>
      </c>
      <c r="F1071" s="4" t="s">
        <v>2052</v>
      </c>
      <c r="G1071" s="4" t="s">
        <v>2053</v>
      </c>
      <c r="H1071" s="5">
        <v>60.21</v>
      </c>
    </row>
    <row r="1072" spans="1:8" ht="15.75" customHeight="1">
      <c r="A1072" s="2"/>
      <c r="B1072" s="271" t="s">
        <v>826</v>
      </c>
      <c r="C1072" s="271"/>
      <c r="D1072" s="271"/>
      <c r="E1072" s="271"/>
      <c r="F1072" s="271"/>
      <c r="G1072" s="271"/>
      <c r="H1072" s="271"/>
    </row>
    <row r="1073" spans="1:8" ht="15.75" customHeight="1">
      <c r="A1073" s="2"/>
      <c r="B1073" s="2"/>
      <c r="C1073" s="4" t="s">
        <v>1574</v>
      </c>
      <c r="D1073" s="4" t="s">
        <v>1617</v>
      </c>
      <c r="E1073" s="4" t="s">
        <v>827</v>
      </c>
      <c r="F1073" s="4" t="s">
        <v>828</v>
      </c>
      <c r="G1073" s="4" t="s">
        <v>2027</v>
      </c>
      <c r="H1073" s="5">
        <v>61.14</v>
      </c>
    </row>
    <row r="1074" spans="1:8" ht="15.75" customHeight="1">
      <c r="A1074" s="273"/>
      <c r="B1074" s="273"/>
      <c r="C1074" s="273"/>
      <c r="D1074" s="3"/>
      <c r="E1074" s="3"/>
      <c r="F1074" s="3"/>
      <c r="G1074" s="3"/>
      <c r="H1074" s="6" t="s">
        <v>829</v>
      </c>
    </row>
  </sheetData>
  <sheetProtection/>
  <mergeCells count="525">
    <mergeCell ref="A1:C1"/>
    <mergeCell ref="A2:H2"/>
    <mergeCell ref="B3:H3"/>
    <mergeCell ref="A5:H5"/>
    <mergeCell ref="B12:H12"/>
    <mergeCell ref="B14:H14"/>
    <mergeCell ref="B16:H16"/>
    <mergeCell ref="B18:H18"/>
    <mergeCell ref="B6:H6"/>
    <mergeCell ref="A8:H8"/>
    <mergeCell ref="B9:H9"/>
    <mergeCell ref="A11:H11"/>
    <mergeCell ref="B28:H28"/>
    <mergeCell ref="B30:H30"/>
    <mergeCell ref="B32:H32"/>
    <mergeCell ref="B34:H34"/>
    <mergeCell ref="B20:H20"/>
    <mergeCell ref="B22:H22"/>
    <mergeCell ref="B24:H24"/>
    <mergeCell ref="B26:H26"/>
    <mergeCell ref="B42:H42"/>
    <mergeCell ref="B44:H44"/>
    <mergeCell ref="B46:H46"/>
    <mergeCell ref="B48:H48"/>
    <mergeCell ref="A36:H36"/>
    <mergeCell ref="B37:H37"/>
    <mergeCell ref="A39:H39"/>
    <mergeCell ref="B40:H40"/>
    <mergeCell ref="B58:H58"/>
    <mergeCell ref="B60:H60"/>
    <mergeCell ref="B62:H62"/>
    <mergeCell ref="B64:H64"/>
    <mergeCell ref="B50:H50"/>
    <mergeCell ref="B52:H52"/>
    <mergeCell ref="B54:H54"/>
    <mergeCell ref="B56:H56"/>
    <mergeCell ref="A72:H72"/>
    <mergeCell ref="B73:H73"/>
    <mergeCell ref="A75:H75"/>
    <mergeCell ref="B76:H76"/>
    <mergeCell ref="A66:H66"/>
    <mergeCell ref="B67:H67"/>
    <mergeCell ref="A69:H69"/>
    <mergeCell ref="B70:H70"/>
    <mergeCell ref="B85:H85"/>
    <mergeCell ref="B87:H87"/>
    <mergeCell ref="B89:H89"/>
    <mergeCell ref="B91:H91"/>
    <mergeCell ref="A78:H78"/>
    <mergeCell ref="B79:H79"/>
    <mergeCell ref="B81:H81"/>
    <mergeCell ref="B83:H83"/>
    <mergeCell ref="B101:H101"/>
    <mergeCell ref="B103:H103"/>
    <mergeCell ref="B105:H105"/>
    <mergeCell ref="B107:H107"/>
    <mergeCell ref="B93:H93"/>
    <mergeCell ref="B95:H95"/>
    <mergeCell ref="B97:H97"/>
    <mergeCell ref="B99:H99"/>
    <mergeCell ref="B117:H117"/>
    <mergeCell ref="B119:H119"/>
    <mergeCell ref="B121:H121"/>
    <mergeCell ref="B123:H123"/>
    <mergeCell ref="B109:H109"/>
    <mergeCell ref="B111:H111"/>
    <mergeCell ref="B113:H113"/>
    <mergeCell ref="B115:H115"/>
    <mergeCell ref="B133:H133"/>
    <mergeCell ref="B135:H135"/>
    <mergeCell ref="B137:H137"/>
    <mergeCell ref="B139:H139"/>
    <mergeCell ref="B125:H125"/>
    <mergeCell ref="B127:H127"/>
    <mergeCell ref="B129:H129"/>
    <mergeCell ref="B131:H131"/>
    <mergeCell ref="B149:H149"/>
    <mergeCell ref="B151:H151"/>
    <mergeCell ref="B153:H153"/>
    <mergeCell ref="B155:H155"/>
    <mergeCell ref="B141:H141"/>
    <mergeCell ref="B143:H143"/>
    <mergeCell ref="B145:H145"/>
    <mergeCell ref="B147:H147"/>
    <mergeCell ref="B165:H165"/>
    <mergeCell ref="B167:H167"/>
    <mergeCell ref="B169:H169"/>
    <mergeCell ref="B171:H171"/>
    <mergeCell ref="B157:H157"/>
    <mergeCell ref="B159:H159"/>
    <mergeCell ref="B161:H161"/>
    <mergeCell ref="B163:H163"/>
    <mergeCell ref="B181:H181"/>
    <mergeCell ref="B183:H183"/>
    <mergeCell ref="B185:H185"/>
    <mergeCell ref="B187:H187"/>
    <mergeCell ref="B173:H173"/>
    <mergeCell ref="B175:H175"/>
    <mergeCell ref="B177:H177"/>
    <mergeCell ref="B179:H179"/>
    <mergeCell ref="B197:H197"/>
    <mergeCell ref="B199:H199"/>
    <mergeCell ref="B201:H201"/>
    <mergeCell ref="B203:H203"/>
    <mergeCell ref="B189:H189"/>
    <mergeCell ref="B191:H191"/>
    <mergeCell ref="B193:H193"/>
    <mergeCell ref="B195:H195"/>
    <mergeCell ref="B213:H213"/>
    <mergeCell ref="B215:H215"/>
    <mergeCell ref="B217:H217"/>
    <mergeCell ref="B219:H219"/>
    <mergeCell ref="B205:H205"/>
    <mergeCell ref="B207:H207"/>
    <mergeCell ref="B209:H209"/>
    <mergeCell ref="B211:H211"/>
    <mergeCell ref="B229:H229"/>
    <mergeCell ref="B231:H231"/>
    <mergeCell ref="B233:H233"/>
    <mergeCell ref="B235:H235"/>
    <mergeCell ref="B221:H221"/>
    <mergeCell ref="B223:H223"/>
    <mergeCell ref="B225:H225"/>
    <mergeCell ref="B227:H227"/>
    <mergeCell ref="B245:H245"/>
    <mergeCell ref="B247:H247"/>
    <mergeCell ref="B249:H249"/>
    <mergeCell ref="B251:H251"/>
    <mergeCell ref="B237:H237"/>
    <mergeCell ref="B239:H239"/>
    <mergeCell ref="B241:H241"/>
    <mergeCell ref="B243:H243"/>
    <mergeCell ref="B261:H261"/>
    <mergeCell ref="B263:H263"/>
    <mergeCell ref="B265:H265"/>
    <mergeCell ref="B267:H267"/>
    <mergeCell ref="B253:H253"/>
    <mergeCell ref="B255:H255"/>
    <mergeCell ref="B257:H257"/>
    <mergeCell ref="B259:H259"/>
    <mergeCell ref="B277:H277"/>
    <mergeCell ref="B279:H279"/>
    <mergeCell ref="B281:H281"/>
    <mergeCell ref="B283:H283"/>
    <mergeCell ref="B269:H269"/>
    <mergeCell ref="B271:H271"/>
    <mergeCell ref="B273:H273"/>
    <mergeCell ref="B275:H275"/>
    <mergeCell ref="B293:H293"/>
    <mergeCell ref="B295:H295"/>
    <mergeCell ref="B297:H297"/>
    <mergeCell ref="B299:H299"/>
    <mergeCell ref="B285:H285"/>
    <mergeCell ref="B287:H287"/>
    <mergeCell ref="B289:H289"/>
    <mergeCell ref="B291:H291"/>
    <mergeCell ref="B309:H309"/>
    <mergeCell ref="B311:H311"/>
    <mergeCell ref="B313:H313"/>
    <mergeCell ref="B315:H315"/>
    <mergeCell ref="B301:H301"/>
    <mergeCell ref="B303:H303"/>
    <mergeCell ref="B305:H305"/>
    <mergeCell ref="B307:H307"/>
    <mergeCell ref="B325:H325"/>
    <mergeCell ref="B327:H327"/>
    <mergeCell ref="B329:H329"/>
    <mergeCell ref="B331:H331"/>
    <mergeCell ref="B317:H317"/>
    <mergeCell ref="B319:H319"/>
    <mergeCell ref="B321:H321"/>
    <mergeCell ref="B323:H323"/>
    <mergeCell ref="A341:H341"/>
    <mergeCell ref="B342:H342"/>
    <mergeCell ref="B344:H344"/>
    <mergeCell ref="B346:H346"/>
    <mergeCell ref="B333:H333"/>
    <mergeCell ref="B335:H335"/>
    <mergeCell ref="B337:H337"/>
    <mergeCell ref="B339:H339"/>
    <mergeCell ref="B357:H357"/>
    <mergeCell ref="B359:H359"/>
    <mergeCell ref="A361:H361"/>
    <mergeCell ref="B362:H362"/>
    <mergeCell ref="B349:H349"/>
    <mergeCell ref="B351:H351"/>
    <mergeCell ref="B353:H353"/>
    <mergeCell ref="B355:H355"/>
    <mergeCell ref="B372:H372"/>
    <mergeCell ref="B374:H374"/>
    <mergeCell ref="B376:H376"/>
    <mergeCell ref="B378:H378"/>
    <mergeCell ref="B364:H364"/>
    <mergeCell ref="B366:H366"/>
    <mergeCell ref="B368:H368"/>
    <mergeCell ref="B370:H370"/>
    <mergeCell ref="B388:H388"/>
    <mergeCell ref="A390:H390"/>
    <mergeCell ref="B391:H391"/>
    <mergeCell ref="B393:H393"/>
    <mergeCell ref="B380:H380"/>
    <mergeCell ref="B382:H382"/>
    <mergeCell ref="B384:H384"/>
    <mergeCell ref="B386:H386"/>
    <mergeCell ref="A401:H401"/>
    <mergeCell ref="B402:H402"/>
    <mergeCell ref="B404:H404"/>
    <mergeCell ref="B406:H406"/>
    <mergeCell ref="A395:H395"/>
    <mergeCell ref="B396:H396"/>
    <mergeCell ref="A398:H398"/>
    <mergeCell ref="B399:H399"/>
    <mergeCell ref="B416:H416"/>
    <mergeCell ref="B418:H418"/>
    <mergeCell ref="B420:H420"/>
    <mergeCell ref="B422:H422"/>
    <mergeCell ref="B408:H408"/>
    <mergeCell ref="B410:H410"/>
    <mergeCell ref="B412:H412"/>
    <mergeCell ref="B414:H414"/>
    <mergeCell ref="B430:H430"/>
    <mergeCell ref="B432:H432"/>
    <mergeCell ref="B434:H434"/>
    <mergeCell ref="B436:H436"/>
    <mergeCell ref="B424:H424"/>
    <mergeCell ref="A426:H426"/>
    <mergeCell ref="B427:H427"/>
    <mergeCell ref="A429:H429"/>
    <mergeCell ref="B446:H446"/>
    <mergeCell ref="B448:H448"/>
    <mergeCell ref="B450:H450"/>
    <mergeCell ref="B452:H452"/>
    <mergeCell ref="B438:H438"/>
    <mergeCell ref="B440:H440"/>
    <mergeCell ref="B442:H442"/>
    <mergeCell ref="B444:H444"/>
    <mergeCell ref="B460:H460"/>
    <mergeCell ref="A462:H462"/>
    <mergeCell ref="B463:H463"/>
    <mergeCell ref="A465:H465"/>
    <mergeCell ref="B454:H454"/>
    <mergeCell ref="A456:H456"/>
    <mergeCell ref="B457:H457"/>
    <mergeCell ref="A459:H459"/>
    <mergeCell ref="B474:H474"/>
    <mergeCell ref="B476:H476"/>
    <mergeCell ref="B478:H478"/>
    <mergeCell ref="B480:H480"/>
    <mergeCell ref="B466:H466"/>
    <mergeCell ref="B468:H468"/>
    <mergeCell ref="B470:H470"/>
    <mergeCell ref="B472:H472"/>
    <mergeCell ref="B490:H490"/>
    <mergeCell ref="B492:H492"/>
    <mergeCell ref="B494:H494"/>
    <mergeCell ref="B496:H496"/>
    <mergeCell ref="B482:H482"/>
    <mergeCell ref="B484:H484"/>
    <mergeCell ref="B486:H486"/>
    <mergeCell ref="B488:H488"/>
    <mergeCell ref="B506:H506"/>
    <mergeCell ref="B508:H508"/>
    <mergeCell ref="B510:H510"/>
    <mergeCell ref="B512:H512"/>
    <mergeCell ref="B498:H498"/>
    <mergeCell ref="B500:H500"/>
    <mergeCell ref="B502:H502"/>
    <mergeCell ref="B504:H504"/>
    <mergeCell ref="B522:H522"/>
    <mergeCell ref="A524:H524"/>
    <mergeCell ref="B525:H525"/>
    <mergeCell ref="A527:H527"/>
    <mergeCell ref="B514:H514"/>
    <mergeCell ref="B516:H516"/>
    <mergeCell ref="B518:H518"/>
    <mergeCell ref="B520:H520"/>
    <mergeCell ref="B534:H534"/>
    <mergeCell ref="B536:H536"/>
    <mergeCell ref="B538:H538"/>
    <mergeCell ref="B540:H540"/>
    <mergeCell ref="B528:H528"/>
    <mergeCell ref="A530:H530"/>
    <mergeCell ref="B531:H531"/>
    <mergeCell ref="A533:H533"/>
    <mergeCell ref="A549:H549"/>
    <mergeCell ref="B550:H550"/>
    <mergeCell ref="B552:H552"/>
    <mergeCell ref="B554:H554"/>
    <mergeCell ref="B542:H542"/>
    <mergeCell ref="B544:H544"/>
    <mergeCell ref="A546:H546"/>
    <mergeCell ref="B547:H547"/>
    <mergeCell ref="B564:H564"/>
    <mergeCell ref="B566:H566"/>
    <mergeCell ref="B568:H568"/>
    <mergeCell ref="B570:H570"/>
    <mergeCell ref="B556:H556"/>
    <mergeCell ref="B558:H558"/>
    <mergeCell ref="B560:H560"/>
    <mergeCell ref="B562:H562"/>
    <mergeCell ref="B586:H586"/>
    <mergeCell ref="B589:H589"/>
    <mergeCell ref="B593:H593"/>
    <mergeCell ref="B597:H597"/>
    <mergeCell ref="B572:H572"/>
    <mergeCell ref="A574:H574"/>
    <mergeCell ref="B575:H575"/>
    <mergeCell ref="B578:H578"/>
    <mergeCell ref="B617:H617"/>
    <mergeCell ref="B621:H621"/>
    <mergeCell ref="B649:H649"/>
    <mergeCell ref="B653:H653"/>
    <mergeCell ref="B601:H601"/>
    <mergeCell ref="B605:H605"/>
    <mergeCell ref="B609:H609"/>
    <mergeCell ref="B613:H613"/>
    <mergeCell ref="B671:H671"/>
    <mergeCell ref="B675:H675"/>
    <mergeCell ref="B677:H677"/>
    <mergeCell ref="B679:H679"/>
    <mergeCell ref="B657:H657"/>
    <mergeCell ref="B661:H661"/>
    <mergeCell ref="B665:H665"/>
    <mergeCell ref="B667:H667"/>
    <mergeCell ref="B693:H693"/>
    <mergeCell ref="B695:H695"/>
    <mergeCell ref="B697:H697"/>
    <mergeCell ref="B699:H699"/>
    <mergeCell ref="B682:H682"/>
    <mergeCell ref="B686:H686"/>
    <mergeCell ref="A690:H690"/>
    <mergeCell ref="B691:H691"/>
    <mergeCell ref="B709:H709"/>
    <mergeCell ref="B711:H711"/>
    <mergeCell ref="B713:H713"/>
    <mergeCell ref="B715:H715"/>
    <mergeCell ref="B701:H701"/>
    <mergeCell ref="B703:H703"/>
    <mergeCell ref="B705:H705"/>
    <mergeCell ref="B707:H707"/>
    <mergeCell ref="B725:H725"/>
    <mergeCell ref="B727:H727"/>
    <mergeCell ref="B729:H729"/>
    <mergeCell ref="B731:H731"/>
    <mergeCell ref="B717:H717"/>
    <mergeCell ref="B719:H719"/>
    <mergeCell ref="B721:H721"/>
    <mergeCell ref="B723:H723"/>
    <mergeCell ref="B742:H742"/>
    <mergeCell ref="B744:H744"/>
    <mergeCell ref="B746:H746"/>
    <mergeCell ref="B748:H748"/>
    <mergeCell ref="B733:H733"/>
    <mergeCell ref="B736:H736"/>
    <mergeCell ref="B738:H738"/>
    <mergeCell ref="B740:H740"/>
    <mergeCell ref="B758:H758"/>
    <mergeCell ref="B760:H760"/>
    <mergeCell ref="A762:H762"/>
    <mergeCell ref="B763:H763"/>
    <mergeCell ref="B750:H750"/>
    <mergeCell ref="B752:H752"/>
    <mergeCell ref="B754:H754"/>
    <mergeCell ref="B756:H756"/>
    <mergeCell ref="B771:H771"/>
    <mergeCell ref="B773:H773"/>
    <mergeCell ref="B775:H775"/>
    <mergeCell ref="B777:H777"/>
    <mergeCell ref="A765:H765"/>
    <mergeCell ref="B766:H766"/>
    <mergeCell ref="A768:H768"/>
    <mergeCell ref="B769:H769"/>
    <mergeCell ref="B787:H787"/>
    <mergeCell ref="A789:H789"/>
    <mergeCell ref="B790:H790"/>
    <mergeCell ref="B792:H792"/>
    <mergeCell ref="B779:H779"/>
    <mergeCell ref="B781:H781"/>
    <mergeCell ref="B783:H783"/>
    <mergeCell ref="B785:H785"/>
    <mergeCell ref="B802:H802"/>
    <mergeCell ref="B804:H804"/>
    <mergeCell ref="B806:H806"/>
    <mergeCell ref="B808:H808"/>
    <mergeCell ref="B794:H794"/>
    <mergeCell ref="B796:H796"/>
    <mergeCell ref="B798:H798"/>
    <mergeCell ref="B800:H800"/>
    <mergeCell ref="A816:H816"/>
    <mergeCell ref="B817:H817"/>
    <mergeCell ref="A819:H819"/>
    <mergeCell ref="B820:H820"/>
    <mergeCell ref="A810:H810"/>
    <mergeCell ref="B811:H811"/>
    <mergeCell ref="A813:H813"/>
    <mergeCell ref="B814:H814"/>
    <mergeCell ref="B828:H828"/>
    <mergeCell ref="B830:H830"/>
    <mergeCell ref="B832:H832"/>
    <mergeCell ref="B834:H834"/>
    <mergeCell ref="A822:H822"/>
    <mergeCell ref="B823:H823"/>
    <mergeCell ref="A825:H825"/>
    <mergeCell ref="B826:H826"/>
    <mergeCell ref="B844:H844"/>
    <mergeCell ref="B846:H846"/>
    <mergeCell ref="B848:H848"/>
    <mergeCell ref="B850:H850"/>
    <mergeCell ref="B836:H836"/>
    <mergeCell ref="B838:H838"/>
    <mergeCell ref="B840:H840"/>
    <mergeCell ref="B842:H842"/>
    <mergeCell ref="B860:H860"/>
    <mergeCell ref="B862:H862"/>
    <mergeCell ref="B864:H864"/>
    <mergeCell ref="B866:H866"/>
    <mergeCell ref="B852:H852"/>
    <mergeCell ref="B854:H854"/>
    <mergeCell ref="B856:H856"/>
    <mergeCell ref="B858:H858"/>
    <mergeCell ref="B876:H876"/>
    <mergeCell ref="B878:H878"/>
    <mergeCell ref="B880:H880"/>
    <mergeCell ref="B882:H882"/>
    <mergeCell ref="B868:H868"/>
    <mergeCell ref="B870:H870"/>
    <mergeCell ref="B872:H872"/>
    <mergeCell ref="B874:H874"/>
    <mergeCell ref="B892:H892"/>
    <mergeCell ref="B894:H894"/>
    <mergeCell ref="B896:H896"/>
    <mergeCell ref="B898:H898"/>
    <mergeCell ref="B884:H884"/>
    <mergeCell ref="B886:H886"/>
    <mergeCell ref="B888:H888"/>
    <mergeCell ref="B890:H890"/>
    <mergeCell ref="B908:H908"/>
    <mergeCell ref="B910:H910"/>
    <mergeCell ref="B912:H912"/>
    <mergeCell ref="B914:H914"/>
    <mergeCell ref="B900:H900"/>
    <mergeCell ref="B902:H902"/>
    <mergeCell ref="B904:H904"/>
    <mergeCell ref="B906:H906"/>
    <mergeCell ref="B924:H924"/>
    <mergeCell ref="B926:H926"/>
    <mergeCell ref="B928:H928"/>
    <mergeCell ref="B930:H930"/>
    <mergeCell ref="B916:H916"/>
    <mergeCell ref="B918:H918"/>
    <mergeCell ref="B920:H920"/>
    <mergeCell ref="B922:H922"/>
    <mergeCell ref="B940:H940"/>
    <mergeCell ref="B942:H942"/>
    <mergeCell ref="B944:H944"/>
    <mergeCell ref="B946:H946"/>
    <mergeCell ref="B932:H932"/>
    <mergeCell ref="B934:H934"/>
    <mergeCell ref="B936:H936"/>
    <mergeCell ref="B938:H938"/>
    <mergeCell ref="B956:H956"/>
    <mergeCell ref="B958:H958"/>
    <mergeCell ref="B960:H960"/>
    <mergeCell ref="B962:H962"/>
    <mergeCell ref="B948:H948"/>
    <mergeCell ref="B950:H950"/>
    <mergeCell ref="B952:H952"/>
    <mergeCell ref="B954:H954"/>
    <mergeCell ref="B972:H972"/>
    <mergeCell ref="B974:H974"/>
    <mergeCell ref="B976:H976"/>
    <mergeCell ref="B978:H978"/>
    <mergeCell ref="B964:H964"/>
    <mergeCell ref="B966:H966"/>
    <mergeCell ref="B968:H968"/>
    <mergeCell ref="B970:H970"/>
    <mergeCell ref="B988:H988"/>
    <mergeCell ref="B990:H990"/>
    <mergeCell ref="B992:H992"/>
    <mergeCell ref="B994:H994"/>
    <mergeCell ref="B980:H980"/>
    <mergeCell ref="B982:H982"/>
    <mergeCell ref="B984:H984"/>
    <mergeCell ref="B986:H986"/>
    <mergeCell ref="B1004:H1004"/>
    <mergeCell ref="B1006:H1006"/>
    <mergeCell ref="B1008:H1008"/>
    <mergeCell ref="B1010:H1010"/>
    <mergeCell ref="B996:H996"/>
    <mergeCell ref="B998:H998"/>
    <mergeCell ref="B1000:H1000"/>
    <mergeCell ref="B1002:H1002"/>
    <mergeCell ref="B1020:H1020"/>
    <mergeCell ref="B1022:H1022"/>
    <mergeCell ref="B1024:H1024"/>
    <mergeCell ref="B1026:H1026"/>
    <mergeCell ref="B1012:H1012"/>
    <mergeCell ref="B1014:H1014"/>
    <mergeCell ref="B1016:H1016"/>
    <mergeCell ref="B1018:H1018"/>
    <mergeCell ref="B1036:H1036"/>
    <mergeCell ref="B1038:H1038"/>
    <mergeCell ref="B1040:H1040"/>
    <mergeCell ref="B1042:H1042"/>
    <mergeCell ref="B1028:H1028"/>
    <mergeCell ref="B1030:H1030"/>
    <mergeCell ref="B1032:H1032"/>
    <mergeCell ref="B1034:H1034"/>
    <mergeCell ref="B1050:H1050"/>
    <mergeCell ref="B1052:H1052"/>
    <mergeCell ref="B1054:H1054"/>
    <mergeCell ref="B1056:H1056"/>
    <mergeCell ref="B1044:H1044"/>
    <mergeCell ref="A1046:H1046"/>
    <mergeCell ref="B1047:H1047"/>
    <mergeCell ref="A1049:H1049"/>
    <mergeCell ref="A1074:C1074"/>
    <mergeCell ref="B1066:H1066"/>
    <mergeCell ref="B1068:H1068"/>
    <mergeCell ref="B1070:H1070"/>
    <mergeCell ref="B1072:H1072"/>
    <mergeCell ref="B1058:H1058"/>
    <mergeCell ref="B1060:H1060"/>
    <mergeCell ref="B1062:H1062"/>
    <mergeCell ref="B1064:H106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53"/>
  <sheetViews>
    <sheetView zoomScalePageLayoutView="0" workbookViewId="0" topLeftCell="A181">
      <selection activeCell="L201" sqref="L201:N205"/>
    </sheetView>
  </sheetViews>
  <sheetFormatPr defaultColWidth="9.140625" defaultRowHeight="12.75"/>
  <cols>
    <col min="1" max="2" width="1.421875" style="0" customWidth="1"/>
    <col min="3" max="3" width="42.421875" style="0" customWidth="1"/>
    <col min="4" max="4" width="24.57421875" style="0" customWidth="1"/>
    <col min="5" max="5" width="7.8515625" style="0" customWidth="1"/>
    <col min="6" max="6" width="10.57421875" style="0" customWidth="1"/>
    <col min="7" max="7" width="10.421875" style="0" customWidth="1"/>
    <col min="8" max="8" width="16.140625" style="0" customWidth="1"/>
  </cols>
  <sheetData>
    <row r="1" spans="1:8" ht="15.75" customHeight="1">
      <c r="A1" s="274" t="s">
        <v>1060</v>
      </c>
      <c r="B1" s="274"/>
      <c r="C1" s="274"/>
      <c r="D1" s="1" t="s">
        <v>1575</v>
      </c>
      <c r="E1" s="1" t="s">
        <v>1618</v>
      </c>
      <c r="F1" s="1" t="s">
        <v>1899</v>
      </c>
      <c r="G1" s="1" t="s">
        <v>1994</v>
      </c>
      <c r="H1" s="1" t="s">
        <v>2007</v>
      </c>
    </row>
    <row r="2" spans="1:8" ht="15.75" customHeight="1">
      <c r="A2" s="271" t="s">
        <v>830</v>
      </c>
      <c r="B2" s="271"/>
      <c r="C2" s="271"/>
      <c r="D2" s="271"/>
      <c r="E2" s="271"/>
      <c r="F2" s="271"/>
      <c r="G2" s="271"/>
      <c r="H2" s="271"/>
    </row>
    <row r="3" spans="1:8" ht="15.75" customHeight="1">
      <c r="A3" s="2"/>
      <c r="B3" s="271" t="s">
        <v>831</v>
      </c>
      <c r="C3" s="271"/>
      <c r="D3" s="271"/>
      <c r="E3" s="271"/>
      <c r="F3" s="271"/>
      <c r="G3" s="271"/>
      <c r="H3" s="271"/>
    </row>
    <row r="4" spans="1:8" ht="15.75" customHeight="1">
      <c r="A4" s="2"/>
      <c r="B4" s="2"/>
      <c r="C4" s="4" t="s">
        <v>1555</v>
      </c>
      <c r="D4" s="4" t="s">
        <v>1579</v>
      </c>
      <c r="E4" s="4" t="s">
        <v>1626</v>
      </c>
      <c r="F4" s="4" t="s">
        <v>832</v>
      </c>
      <c r="G4" s="4" t="s">
        <v>833</v>
      </c>
      <c r="H4" s="5">
        <v>67.99</v>
      </c>
    </row>
    <row r="5" spans="1:8" ht="15.75" customHeight="1">
      <c r="A5" s="2"/>
      <c r="B5" s="271" t="s">
        <v>834</v>
      </c>
      <c r="C5" s="271"/>
      <c r="D5" s="271"/>
      <c r="E5" s="271"/>
      <c r="F5" s="271"/>
      <c r="G5" s="271"/>
      <c r="H5" s="271"/>
    </row>
    <row r="6" spans="1:8" ht="15.75" customHeight="1">
      <c r="A6" s="2"/>
      <c r="B6" s="2"/>
      <c r="C6" s="4" t="s">
        <v>1555</v>
      </c>
      <c r="D6" s="4" t="s">
        <v>1579</v>
      </c>
      <c r="E6" s="4" t="s">
        <v>1626</v>
      </c>
      <c r="F6" s="4" t="s">
        <v>835</v>
      </c>
      <c r="G6" s="4" t="s">
        <v>836</v>
      </c>
      <c r="H6" s="5">
        <v>68.41</v>
      </c>
    </row>
    <row r="7" spans="1:8" ht="15.75" customHeight="1">
      <c r="A7" s="2"/>
      <c r="B7" s="271" t="s">
        <v>837</v>
      </c>
      <c r="C7" s="271"/>
      <c r="D7" s="271"/>
      <c r="E7" s="271"/>
      <c r="F7" s="271"/>
      <c r="G7" s="271"/>
      <c r="H7" s="271"/>
    </row>
    <row r="8" spans="1:8" ht="15.75" customHeight="1">
      <c r="A8" s="2"/>
      <c r="B8" s="2"/>
      <c r="C8" s="4" t="s">
        <v>1555</v>
      </c>
      <c r="D8" s="4" t="s">
        <v>1579</v>
      </c>
      <c r="E8" s="4" t="s">
        <v>1626</v>
      </c>
      <c r="F8" s="4" t="s">
        <v>838</v>
      </c>
      <c r="G8" s="4" t="s">
        <v>836</v>
      </c>
      <c r="H8" s="5">
        <v>69.22</v>
      </c>
    </row>
    <row r="9" spans="1:8" ht="15.75" customHeight="1">
      <c r="A9" s="2"/>
      <c r="B9" s="271" t="s">
        <v>839</v>
      </c>
      <c r="C9" s="271"/>
      <c r="D9" s="271"/>
      <c r="E9" s="271"/>
      <c r="F9" s="271"/>
      <c r="G9" s="271"/>
      <c r="H9" s="271"/>
    </row>
    <row r="10" spans="1:8" ht="15.75" customHeight="1">
      <c r="A10" s="2"/>
      <c r="B10" s="2"/>
      <c r="C10" s="4" t="s">
        <v>1555</v>
      </c>
      <c r="D10" s="4" t="s">
        <v>1579</v>
      </c>
      <c r="E10" s="4" t="s">
        <v>1626</v>
      </c>
      <c r="F10" s="4" t="s">
        <v>840</v>
      </c>
      <c r="G10" s="4" t="s">
        <v>841</v>
      </c>
      <c r="H10" s="5">
        <v>69.88</v>
      </c>
    </row>
    <row r="11" spans="1:8" ht="15.75" customHeight="1">
      <c r="A11" s="2"/>
      <c r="B11" s="271" t="s">
        <v>842</v>
      </c>
      <c r="C11" s="271"/>
      <c r="D11" s="271"/>
      <c r="E11" s="271"/>
      <c r="F11" s="271"/>
      <c r="G11" s="271"/>
      <c r="H11" s="271"/>
    </row>
    <row r="12" spans="1:8" ht="15.75" customHeight="1">
      <c r="A12" s="2"/>
      <c r="B12" s="2"/>
      <c r="C12" s="4" t="s">
        <v>1555</v>
      </c>
      <c r="D12" s="4" t="s">
        <v>1579</v>
      </c>
      <c r="E12" s="4" t="s">
        <v>1626</v>
      </c>
      <c r="F12" s="4" t="s">
        <v>843</v>
      </c>
      <c r="G12" s="4" t="s">
        <v>844</v>
      </c>
      <c r="H12" s="5">
        <v>70.36</v>
      </c>
    </row>
    <row r="13" spans="1:8" ht="15.75" customHeight="1">
      <c r="A13" s="271" t="s">
        <v>845</v>
      </c>
      <c r="B13" s="271"/>
      <c r="C13" s="271"/>
      <c r="D13" s="271"/>
      <c r="E13" s="271"/>
      <c r="F13" s="271"/>
      <c r="G13" s="271"/>
      <c r="H13" s="271"/>
    </row>
    <row r="14" spans="1:8" ht="15.75" customHeight="1">
      <c r="A14" s="2"/>
      <c r="B14" s="271" t="s">
        <v>846</v>
      </c>
      <c r="C14" s="271"/>
      <c r="D14" s="271"/>
      <c r="E14" s="271"/>
      <c r="F14" s="271"/>
      <c r="G14" s="271"/>
      <c r="H14" s="271"/>
    </row>
    <row r="15" spans="1:8" ht="15.75" customHeight="1">
      <c r="A15" s="2"/>
      <c r="B15" s="2"/>
      <c r="C15" s="4" t="s">
        <v>1556</v>
      </c>
      <c r="D15" s="4" t="s">
        <v>1581</v>
      </c>
      <c r="E15" s="4" t="s">
        <v>847</v>
      </c>
      <c r="F15" s="4" t="s">
        <v>843</v>
      </c>
      <c r="G15" s="4" t="s">
        <v>844</v>
      </c>
      <c r="H15" s="5">
        <v>771.29</v>
      </c>
    </row>
    <row r="16" spans="1:8" ht="15.75" customHeight="1">
      <c r="A16" s="271" t="s">
        <v>848</v>
      </c>
      <c r="B16" s="271"/>
      <c r="C16" s="271"/>
      <c r="D16" s="271"/>
      <c r="E16" s="271"/>
      <c r="F16" s="271"/>
      <c r="G16" s="271"/>
      <c r="H16" s="271"/>
    </row>
    <row r="17" spans="1:8" ht="15.75" customHeight="1">
      <c r="A17" s="2"/>
      <c r="B17" s="271" t="s">
        <v>849</v>
      </c>
      <c r="C17" s="271"/>
      <c r="D17" s="271"/>
      <c r="E17" s="271"/>
      <c r="F17" s="271"/>
      <c r="G17" s="271"/>
      <c r="H17" s="271"/>
    </row>
    <row r="18" spans="1:8" ht="15.75" customHeight="1">
      <c r="A18" s="2"/>
      <c r="B18" s="2"/>
      <c r="C18" s="4" t="s">
        <v>1557</v>
      </c>
      <c r="D18" s="4" t="s">
        <v>1582</v>
      </c>
      <c r="E18" s="4" t="s">
        <v>1626</v>
      </c>
      <c r="F18" s="4" t="s">
        <v>832</v>
      </c>
      <c r="G18" s="4" t="s">
        <v>833</v>
      </c>
      <c r="H18" s="5">
        <v>102.34</v>
      </c>
    </row>
    <row r="19" spans="1:8" ht="15.75" customHeight="1">
      <c r="A19" s="2"/>
      <c r="B19" s="271" t="s">
        <v>850</v>
      </c>
      <c r="C19" s="271"/>
      <c r="D19" s="271"/>
      <c r="E19" s="271"/>
      <c r="F19" s="271"/>
      <c r="G19" s="271"/>
      <c r="H19" s="271"/>
    </row>
    <row r="20" spans="1:8" ht="15.75" customHeight="1">
      <c r="A20" s="2"/>
      <c r="B20" s="2"/>
      <c r="C20" s="4" t="s">
        <v>1557</v>
      </c>
      <c r="D20" s="4" t="s">
        <v>1582</v>
      </c>
      <c r="E20" s="4" t="s">
        <v>1626</v>
      </c>
      <c r="F20" s="4" t="s">
        <v>835</v>
      </c>
      <c r="G20" s="4" t="s">
        <v>836</v>
      </c>
      <c r="H20" s="5">
        <v>94.51</v>
      </c>
    </row>
    <row r="21" spans="1:8" ht="15.75" customHeight="1">
      <c r="A21" s="2"/>
      <c r="B21" s="271" t="s">
        <v>851</v>
      </c>
      <c r="C21" s="271"/>
      <c r="D21" s="271"/>
      <c r="E21" s="271"/>
      <c r="F21" s="271"/>
      <c r="G21" s="271"/>
      <c r="H21" s="271"/>
    </row>
    <row r="22" spans="1:8" ht="15.75" customHeight="1">
      <c r="A22" s="2"/>
      <c r="B22" s="2"/>
      <c r="C22" s="4" t="s">
        <v>1557</v>
      </c>
      <c r="D22" s="4" t="s">
        <v>1582</v>
      </c>
      <c r="E22" s="4" t="s">
        <v>1626</v>
      </c>
      <c r="F22" s="4" t="s">
        <v>838</v>
      </c>
      <c r="G22" s="4" t="s">
        <v>841</v>
      </c>
      <c r="H22" s="5">
        <v>44.09</v>
      </c>
    </row>
    <row r="23" spans="1:8" ht="15.75" customHeight="1">
      <c r="A23" s="2"/>
      <c r="B23" s="271" t="s">
        <v>852</v>
      </c>
      <c r="C23" s="271"/>
      <c r="D23" s="271"/>
      <c r="E23" s="271"/>
      <c r="F23" s="271"/>
      <c r="G23" s="271"/>
      <c r="H23" s="271"/>
    </row>
    <row r="24" spans="1:8" ht="15.75" customHeight="1">
      <c r="A24" s="2"/>
      <c r="B24" s="2"/>
      <c r="C24" s="4" t="s">
        <v>1557</v>
      </c>
      <c r="D24" s="4" t="s">
        <v>1582</v>
      </c>
      <c r="E24" s="4" t="s">
        <v>1626</v>
      </c>
      <c r="F24" s="4" t="s">
        <v>840</v>
      </c>
      <c r="G24" s="4" t="s">
        <v>853</v>
      </c>
      <c r="H24" s="5">
        <v>21.03</v>
      </c>
    </row>
    <row r="25" spans="1:8" ht="15.75" customHeight="1">
      <c r="A25" s="2"/>
      <c r="B25" s="271" t="s">
        <v>854</v>
      </c>
      <c r="C25" s="271"/>
      <c r="D25" s="271"/>
      <c r="E25" s="271"/>
      <c r="F25" s="271"/>
      <c r="G25" s="271"/>
      <c r="H25" s="271"/>
    </row>
    <row r="26" spans="1:8" ht="15.75" customHeight="1">
      <c r="A26" s="2"/>
      <c r="B26" s="2"/>
      <c r="C26" s="4" t="s">
        <v>1557</v>
      </c>
      <c r="D26" s="4" t="s">
        <v>1582</v>
      </c>
      <c r="E26" s="4" t="s">
        <v>1626</v>
      </c>
      <c r="F26" s="4" t="s">
        <v>843</v>
      </c>
      <c r="G26" s="4" t="s">
        <v>844</v>
      </c>
      <c r="H26" s="5">
        <v>25.75</v>
      </c>
    </row>
    <row r="27" spans="1:8" ht="15.75" customHeight="1">
      <c r="A27" s="271" t="s">
        <v>855</v>
      </c>
      <c r="B27" s="271"/>
      <c r="C27" s="271"/>
      <c r="D27" s="271"/>
      <c r="E27" s="271"/>
      <c r="F27" s="271"/>
      <c r="G27" s="271"/>
      <c r="H27" s="271"/>
    </row>
    <row r="28" spans="1:8" ht="15.75" customHeight="1">
      <c r="A28" s="2"/>
      <c r="B28" s="271" t="s">
        <v>856</v>
      </c>
      <c r="C28" s="271"/>
      <c r="D28" s="271"/>
      <c r="E28" s="271"/>
      <c r="F28" s="271"/>
      <c r="G28" s="271"/>
      <c r="H28" s="271"/>
    </row>
    <row r="29" spans="1:8" ht="15.75" customHeight="1">
      <c r="A29" s="2"/>
      <c r="B29" s="2"/>
      <c r="C29" s="4" t="s">
        <v>1556</v>
      </c>
      <c r="D29" s="4" t="s">
        <v>857</v>
      </c>
      <c r="E29" s="4" t="s">
        <v>858</v>
      </c>
      <c r="F29" s="4" t="s">
        <v>859</v>
      </c>
      <c r="G29" s="4" t="s">
        <v>853</v>
      </c>
      <c r="H29" s="5">
        <v>120</v>
      </c>
    </row>
    <row r="30" spans="1:8" ht="15.75" customHeight="1">
      <c r="A30" s="271" t="s">
        <v>860</v>
      </c>
      <c r="B30" s="271"/>
      <c r="C30" s="271"/>
      <c r="D30" s="271"/>
      <c r="E30" s="271"/>
      <c r="F30" s="271"/>
      <c r="G30" s="271"/>
      <c r="H30" s="271"/>
    </row>
    <row r="31" spans="1:8" ht="15.75" customHeight="1">
      <c r="A31" s="2"/>
      <c r="B31" s="271" t="s">
        <v>861</v>
      </c>
      <c r="C31" s="271"/>
      <c r="D31" s="271"/>
      <c r="E31" s="271"/>
      <c r="F31" s="271"/>
      <c r="G31" s="271"/>
      <c r="H31" s="271"/>
    </row>
    <row r="32" spans="1:8" ht="15.75" customHeight="1">
      <c r="A32" s="2"/>
      <c r="B32" s="2"/>
      <c r="C32" s="4" t="s">
        <v>1552</v>
      </c>
      <c r="D32" s="4" t="s">
        <v>1580</v>
      </c>
      <c r="E32" s="4" t="s">
        <v>862</v>
      </c>
      <c r="F32" s="4" t="s">
        <v>863</v>
      </c>
      <c r="G32" s="4" t="s">
        <v>841</v>
      </c>
      <c r="H32" s="5">
        <v>100</v>
      </c>
    </row>
    <row r="33" spans="1:8" ht="15.75" customHeight="1">
      <c r="A33" s="271" t="s">
        <v>864</v>
      </c>
      <c r="B33" s="271"/>
      <c r="C33" s="271"/>
      <c r="D33" s="271"/>
      <c r="E33" s="271"/>
      <c r="F33" s="271"/>
      <c r="G33" s="271"/>
      <c r="H33" s="271"/>
    </row>
    <row r="34" spans="1:8" ht="15.75" customHeight="1">
      <c r="A34" s="2"/>
      <c r="B34" s="271" t="s">
        <v>865</v>
      </c>
      <c r="C34" s="271"/>
      <c r="D34" s="271"/>
      <c r="E34" s="271"/>
      <c r="F34" s="271"/>
      <c r="G34" s="271"/>
      <c r="H34" s="271"/>
    </row>
    <row r="35" spans="1:8" ht="15.75" customHeight="1">
      <c r="A35" s="2"/>
      <c r="B35" s="2"/>
      <c r="C35" s="4" t="s">
        <v>1553</v>
      </c>
      <c r="D35" s="4" t="s">
        <v>1580</v>
      </c>
      <c r="E35" s="4" t="s">
        <v>866</v>
      </c>
      <c r="F35" s="4" t="s">
        <v>867</v>
      </c>
      <c r="G35" s="4" t="s">
        <v>833</v>
      </c>
      <c r="H35" s="5">
        <v>400</v>
      </c>
    </row>
    <row r="36" spans="1:8" ht="15.75" customHeight="1">
      <c r="A36" s="271" t="s">
        <v>868</v>
      </c>
      <c r="B36" s="271"/>
      <c r="C36" s="271"/>
      <c r="D36" s="271"/>
      <c r="E36" s="271"/>
      <c r="F36" s="271"/>
      <c r="G36" s="271"/>
      <c r="H36" s="271"/>
    </row>
    <row r="37" spans="1:8" ht="15.75" customHeight="1">
      <c r="A37" s="2"/>
      <c r="B37" s="271" t="s">
        <v>869</v>
      </c>
      <c r="C37" s="271"/>
      <c r="D37" s="271"/>
      <c r="E37" s="271"/>
      <c r="F37" s="271"/>
      <c r="G37" s="271"/>
      <c r="H37" s="271"/>
    </row>
    <row r="38" spans="1:8" ht="15.75" customHeight="1">
      <c r="A38" s="2"/>
      <c r="B38" s="2"/>
      <c r="C38" s="4" t="s">
        <v>1559</v>
      </c>
      <c r="D38" s="4" t="s">
        <v>1584</v>
      </c>
      <c r="E38" s="4" t="s">
        <v>1626</v>
      </c>
      <c r="F38" s="4" t="s">
        <v>870</v>
      </c>
      <c r="G38" s="4" t="s">
        <v>871</v>
      </c>
      <c r="H38" s="5">
        <v>421.8</v>
      </c>
    </row>
    <row r="39" spans="1:8" ht="15.75" customHeight="1">
      <c r="A39" s="2"/>
      <c r="B39" s="271" t="s">
        <v>872</v>
      </c>
      <c r="C39" s="271"/>
      <c r="D39" s="271"/>
      <c r="E39" s="271"/>
      <c r="F39" s="271"/>
      <c r="G39" s="271"/>
      <c r="H39" s="271"/>
    </row>
    <row r="40" spans="1:8" ht="15.75" customHeight="1">
      <c r="A40" s="2"/>
      <c r="B40" s="2"/>
      <c r="C40" s="4" t="s">
        <v>1559</v>
      </c>
      <c r="D40" s="4" t="s">
        <v>1584</v>
      </c>
      <c r="E40" s="4" t="s">
        <v>1626</v>
      </c>
      <c r="F40" s="4" t="s">
        <v>873</v>
      </c>
      <c r="G40" s="4" t="s">
        <v>833</v>
      </c>
      <c r="H40" s="5">
        <v>196.23</v>
      </c>
    </row>
    <row r="41" spans="1:8" ht="15.75" customHeight="1">
      <c r="A41" s="2"/>
      <c r="B41" s="271" t="s">
        <v>874</v>
      </c>
      <c r="C41" s="271"/>
      <c r="D41" s="271"/>
      <c r="E41" s="271"/>
      <c r="F41" s="271"/>
      <c r="G41" s="271"/>
      <c r="H41" s="271"/>
    </row>
    <row r="42" spans="1:8" ht="15.75" customHeight="1">
      <c r="A42" s="2"/>
      <c r="B42" s="2"/>
      <c r="C42" s="4" t="s">
        <v>1559</v>
      </c>
      <c r="D42" s="4" t="s">
        <v>1584</v>
      </c>
      <c r="E42" s="4" t="s">
        <v>1626</v>
      </c>
      <c r="F42" s="4" t="s">
        <v>875</v>
      </c>
      <c r="G42" s="4" t="s">
        <v>836</v>
      </c>
      <c r="H42" s="5">
        <v>37.14</v>
      </c>
    </row>
    <row r="43" spans="1:8" ht="15.75" customHeight="1">
      <c r="A43" s="2"/>
      <c r="B43" s="271" t="s">
        <v>876</v>
      </c>
      <c r="C43" s="271"/>
      <c r="D43" s="271"/>
      <c r="E43" s="271"/>
      <c r="F43" s="271"/>
      <c r="G43" s="271"/>
      <c r="H43" s="271"/>
    </row>
    <row r="44" spans="1:8" ht="15.75" customHeight="1">
      <c r="A44" s="2"/>
      <c r="B44" s="2"/>
      <c r="C44" s="4" t="s">
        <v>1559</v>
      </c>
      <c r="D44" s="4" t="s">
        <v>1584</v>
      </c>
      <c r="E44" s="4" t="s">
        <v>1626</v>
      </c>
      <c r="F44" s="4" t="s">
        <v>877</v>
      </c>
      <c r="G44" s="4" t="s">
        <v>841</v>
      </c>
      <c r="H44" s="5">
        <v>675.18</v>
      </c>
    </row>
    <row r="45" spans="1:8" ht="15.75" customHeight="1">
      <c r="A45" s="2"/>
      <c r="B45" s="271" t="s">
        <v>878</v>
      </c>
      <c r="C45" s="271"/>
      <c r="D45" s="271"/>
      <c r="E45" s="271"/>
      <c r="F45" s="271"/>
      <c r="G45" s="271"/>
      <c r="H45" s="271"/>
    </row>
    <row r="46" spans="1:8" ht="15.75" customHeight="1">
      <c r="A46" s="2"/>
      <c r="B46" s="2"/>
      <c r="C46" s="4" t="s">
        <v>1559</v>
      </c>
      <c r="D46" s="4" t="s">
        <v>1584</v>
      </c>
      <c r="E46" s="4" t="s">
        <v>1626</v>
      </c>
      <c r="F46" s="4" t="s">
        <v>859</v>
      </c>
      <c r="G46" s="4" t="s">
        <v>853</v>
      </c>
      <c r="H46" s="5">
        <v>412.53</v>
      </c>
    </row>
    <row r="47" spans="1:8" ht="15.75" customHeight="1">
      <c r="A47" s="2"/>
      <c r="B47" s="271" t="s">
        <v>879</v>
      </c>
      <c r="C47" s="271"/>
      <c r="D47" s="271"/>
      <c r="E47" s="271"/>
      <c r="F47" s="271"/>
      <c r="G47" s="271"/>
      <c r="H47" s="271"/>
    </row>
    <row r="48" spans="1:8" ht="15.75" customHeight="1">
      <c r="A48" s="2"/>
      <c r="B48" s="2"/>
      <c r="C48" s="4" t="s">
        <v>1559</v>
      </c>
      <c r="D48" s="4" t="s">
        <v>1584</v>
      </c>
      <c r="E48" s="4" t="s">
        <v>1626</v>
      </c>
      <c r="F48" s="4" t="s">
        <v>870</v>
      </c>
      <c r="G48" s="4" t="s">
        <v>871</v>
      </c>
      <c r="H48" s="5">
        <v>435.86</v>
      </c>
    </row>
    <row r="49" spans="1:8" ht="15.75" customHeight="1">
      <c r="A49" s="2"/>
      <c r="B49" s="271" t="s">
        <v>880</v>
      </c>
      <c r="C49" s="271"/>
      <c r="D49" s="271"/>
      <c r="E49" s="271"/>
      <c r="F49" s="271"/>
      <c r="G49" s="271"/>
      <c r="H49" s="271"/>
    </row>
    <row r="50" spans="1:8" ht="15.75" customHeight="1">
      <c r="A50" s="2"/>
      <c r="B50" s="2"/>
      <c r="C50" s="4" t="s">
        <v>1559</v>
      </c>
      <c r="D50" s="4" t="s">
        <v>1584</v>
      </c>
      <c r="E50" s="4" t="s">
        <v>1626</v>
      </c>
      <c r="F50" s="4" t="s">
        <v>873</v>
      </c>
      <c r="G50" s="4" t="s">
        <v>833</v>
      </c>
      <c r="H50" s="5">
        <v>67.86</v>
      </c>
    </row>
    <row r="51" spans="1:8" ht="15.75" customHeight="1">
      <c r="A51" s="2"/>
      <c r="B51" s="271" t="s">
        <v>881</v>
      </c>
      <c r="C51" s="271"/>
      <c r="D51" s="271"/>
      <c r="E51" s="271"/>
      <c r="F51" s="271"/>
      <c r="G51" s="271"/>
      <c r="H51" s="271"/>
    </row>
    <row r="52" spans="1:8" ht="15.75" customHeight="1">
      <c r="A52" s="2"/>
      <c r="B52" s="2"/>
      <c r="C52" s="4" t="s">
        <v>1559</v>
      </c>
      <c r="D52" s="4" t="s">
        <v>1584</v>
      </c>
      <c r="E52" s="4" t="s">
        <v>1626</v>
      </c>
      <c r="F52" s="4" t="s">
        <v>875</v>
      </c>
      <c r="G52" s="4" t="s">
        <v>836</v>
      </c>
      <c r="H52" s="5">
        <v>67.86</v>
      </c>
    </row>
    <row r="53" spans="1:8" ht="15.75" customHeight="1">
      <c r="A53" s="2"/>
      <c r="B53" s="271" t="s">
        <v>882</v>
      </c>
      <c r="C53" s="271"/>
      <c r="D53" s="271"/>
      <c r="E53" s="271"/>
      <c r="F53" s="271"/>
      <c r="G53" s="271"/>
      <c r="H53" s="271"/>
    </row>
    <row r="54" spans="1:8" ht="15.75" customHeight="1">
      <c r="A54" s="2"/>
      <c r="B54" s="2"/>
      <c r="C54" s="4" t="s">
        <v>1559</v>
      </c>
      <c r="D54" s="4" t="s">
        <v>1584</v>
      </c>
      <c r="E54" s="4" t="s">
        <v>1626</v>
      </c>
      <c r="F54" s="4" t="s">
        <v>877</v>
      </c>
      <c r="G54" s="4" t="s">
        <v>841</v>
      </c>
      <c r="H54" s="5">
        <v>581.09</v>
      </c>
    </row>
    <row r="55" spans="1:8" ht="15.75" customHeight="1">
      <c r="A55" s="2"/>
      <c r="B55" s="271" t="s">
        <v>883</v>
      </c>
      <c r="C55" s="271"/>
      <c r="D55" s="271"/>
      <c r="E55" s="271"/>
      <c r="F55" s="271"/>
      <c r="G55" s="271"/>
      <c r="H55" s="271"/>
    </row>
    <row r="56" spans="1:8" ht="15.75" customHeight="1">
      <c r="A56" s="2"/>
      <c r="B56" s="2"/>
      <c r="C56" s="4" t="s">
        <v>1559</v>
      </c>
      <c r="D56" s="4" t="s">
        <v>1584</v>
      </c>
      <c r="E56" s="4" t="s">
        <v>1626</v>
      </c>
      <c r="F56" s="4" t="s">
        <v>859</v>
      </c>
      <c r="G56" s="4" t="s">
        <v>853</v>
      </c>
      <c r="H56" s="5">
        <v>438.95</v>
      </c>
    </row>
    <row r="57" spans="1:8" ht="15.75" customHeight="1">
      <c r="A57" s="2"/>
      <c r="B57" s="271" t="s">
        <v>884</v>
      </c>
      <c r="C57" s="271"/>
      <c r="D57" s="271"/>
      <c r="E57" s="271"/>
      <c r="F57" s="271"/>
      <c r="G57" s="271"/>
      <c r="H57" s="271"/>
    </row>
    <row r="58" spans="1:8" ht="15.75" customHeight="1">
      <c r="A58" s="2"/>
      <c r="B58" s="2"/>
      <c r="C58" s="4" t="s">
        <v>1559</v>
      </c>
      <c r="D58" s="4" t="s">
        <v>1584</v>
      </c>
      <c r="E58" s="4" t="s">
        <v>1626</v>
      </c>
      <c r="F58" s="4" t="s">
        <v>870</v>
      </c>
      <c r="G58" s="4" t="s">
        <v>871</v>
      </c>
      <c r="H58" s="5">
        <v>16.38</v>
      </c>
    </row>
    <row r="59" spans="1:8" ht="15.75" customHeight="1">
      <c r="A59" s="2"/>
      <c r="B59" s="271" t="s">
        <v>885</v>
      </c>
      <c r="C59" s="271"/>
      <c r="D59" s="271"/>
      <c r="E59" s="271"/>
      <c r="F59" s="271"/>
      <c r="G59" s="271"/>
      <c r="H59" s="271"/>
    </row>
    <row r="60" spans="1:8" ht="15.75" customHeight="1">
      <c r="A60" s="2"/>
      <c r="B60" s="2"/>
      <c r="C60" s="4" t="s">
        <v>1559</v>
      </c>
      <c r="D60" s="4" t="s">
        <v>1584</v>
      </c>
      <c r="E60" s="4" t="s">
        <v>1626</v>
      </c>
      <c r="F60" s="4" t="s">
        <v>873</v>
      </c>
      <c r="G60" s="4" t="s">
        <v>833</v>
      </c>
      <c r="H60" s="5">
        <v>16.38</v>
      </c>
    </row>
    <row r="61" spans="1:8" ht="15.75" customHeight="1">
      <c r="A61" s="2"/>
      <c r="B61" s="271" t="s">
        <v>886</v>
      </c>
      <c r="C61" s="271"/>
      <c r="D61" s="271"/>
      <c r="E61" s="271"/>
      <c r="F61" s="271"/>
      <c r="G61" s="271"/>
      <c r="H61" s="271"/>
    </row>
    <row r="62" spans="1:8" ht="15.75" customHeight="1">
      <c r="A62" s="2"/>
      <c r="B62" s="2"/>
      <c r="C62" s="4" t="s">
        <v>1559</v>
      </c>
      <c r="D62" s="4" t="s">
        <v>1584</v>
      </c>
      <c r="E62" s="4" t="s">
        <v>1626</v>
      </c>
      <c r="F62" s="4" t="s">
        <v>875</v>
      </c>
      <c r="G62" s="4" t="s">
        <v>836</v>
      </c>
      <c r="H62" s="5">
        <v>16.38</v>
      </c>
    </row>
    <row r="63" spans="1:8" ht="15.75" customHeight="1">
      <c r="A63" s="2"/>
      <c r="B63" s="271" t="s">
        <v>887</v>
      </c>
      <c r="C63" s="271"/>
      <c r="D63" s="271"/>
      <c r="E63" s="271"/>
      <c r="F63" s="271"/>
      <c r="G63" s="271"/>
      <c r="H63" s="271"/>
    </row>
    <row r="64" spans="1:8" ht="15.75" customHeight="1">
      <c r="A64" s="2"/>
      <c r="B64" s="2"/>
      <c r="C64" s="4" t="s">
        <v>1559</v>
      </c>
      <c r="D64" s="4" t="s">
        <v>1584</v>
      </c>
      <c r="E64" s="4" t="s">
        <v>1626</v>
      </c>
      <c r="F64" s="4" t="s">
        <v>877</v>
      </c>
      <c r="G64" s="4" t="s">
        <v>841</v>
      </c>
      <c r="H64" s="5">
        <v>16.38</v>
      </c>
    </row>
    <row r="65" spans="1:8" ht="15.75" customHeight="1">
      <c r="A65" s="2"/>
      <c r="B65" s="271" t="s">
        <v>888</v>
      </c>
      <c r="C65" s="271"/>
      <c r="D65" s="271"/>
      <c r="E65" s="271"/>
      <c r="F65" s="271"/>
      <c r="G65" s="271"/>
      <c r="H65" s="271"/>
    </row>
    <row r="66" spans="1:8" ht="15.75" customHeight="1">
      <c r="A66" s="2"/>
      <c r="B66" s="2"/>
      <c r="C66" s="4" t="s">
        <v>1559</v>
      </c>
      <c r="D66" s="4" t="s">
        <v>1584</v>
      </c>
      <c r="E66" s="4" t="s">
        <v>1626</v>
      </c>
      <c r="F66" s="4" t="s">
        <v>859</v>
      </c>
      <c r="G66" s="4" t="s">
        <v>853</v>
      </c>
      <c r="H66" s="5">
        <v>16.38</v>
      </c>
    </row>
    <row r="67" spans="1:8" ht="15.75" customHeight="1">
      <c r="A67" s="2"/>
      <c r="B67" s="271" t="s">
        <v>889</v>
      </c>
      <c r="C67" s="271"/>
      <c r="D67" s="271"/>
      <c r="E67" s="271"/>
      <c r="F67" s="271"/>
      <c r="G67" s="271"/>
      <c r="H67" s="271"/>
    </row>
    <row r="68" spans="1:8" ht="15.75" customHeight="1">
      <c r="A68" s="2"/>
      <c r="B68" s="2"/>
      <c r="C68" s="4" t="s">
        <v>1559</v>
      </c>
      <c r="D68" s="4" t="s">
        <v>1584</v>
      </c>
      <c r="E68" s="4" t="s">
        <v>1626</v>
      </c>
      <c r="F68" s="4" t="s">
        <v>870</v>
      </c>
      <c r="G68" s="4" t="s">
        <v>871</v>
      </c>
      <c r="H68" s="5">
        <v>51.92</v>
      </c>
    </row>
    <row r="69" spans="1:8" ht="15.75" customHeight="1">
      <c r="A69" s="2"/>
      <c r="B69" s="271" t="s">
        <v>890</v>
      </c>
      <c r="C69" s="271"/>
      <c r="D69" s="271"/>
      <c r="E69" s="271"/>
      <c r="F69" s="271"/>
      <c r="G69" s="271"/>
      <c r="H69" s="271"/>
    </row>
    <row r="70" spans="1:8" ht="15.75" customHeight="1">
      <c r="A70" s="2"/>
      <c r="B70" s="2"/>
      <c r="C70" s="4" t="s">
        <v>1559</v>
      </c>
      <c r="D70" s="4" t="s">
        <v>1584</v>
      </c>
      <c r="E70" s="4" t="s">
        <v>1626</v>
      </c>
      <c r="F70" s="4" t="s">
        <v>873</v>
      </c>
      <c r="G70" s="4" t="s">
        <v>833</v>
      </c>
      <c r="H70" s="5">
        <v>16.38</v>
      </c>
    </row>
    <row r="71" spans="1:8" ht="15.75" customHeight="1">
      <c r="A71" s="2"/>
      <c r="B71" s="271" t="s">
        <v>891</v>
      </c>
      <c r="C71" s="271"/>
      <c r="D71" s="271"/>
      <c r="E71" s="271"/>
      <c r="F71" s="271"/>
      <c r="G71" s="271"/>
      <c r="H71" s="271"/>
    </row>
    <row r="72" spans="1:8" ht="15.75" customHeight="1">
      <c r="A72" s="2"/>
      <c r="B72" s="2"/>
      <c r="C72" s="4" t="s">
        <v>1559</v>
      </c>
      <c r="D72" s="4" t="s">
        <v>1584</v>
      </c>
      <c r="E72" s="4" t="s">
        <v>1626</v>
      </c>
      <c r="F72" s="4" t="s">
        <v>875</v>
      </c>
      <c r="G72" s="4" t="s">
        <v>836</v>
      </c>
      <c r="H72" s="5">
        <v>16.38</v>
      </c>
    </row>
    <row r="73" spans="1:8" ht="15.75" customHeight="1">
      <c r="A73" s="2"/>
      <c r="B73" s="271" t="s">
        <v>892</v>
      </c>
      <c r="C73" s="271"/>
      <c r="D73" s="271"/>
      <c r="E73" s="271"/>
      <c r="F73" s="271"/>
      <c r="G73" s="271"/>
      <c r="H73" s="271"/>
    </row>
    <row r="74" spans="1:8" ht="15.75" customHeight="1">
      <c r="A74" s="2"/>
      <c r="B74" s="2"/>
      <c r="C74" s="4" t="s">
        <v>1559</v>
      </c>
      <c r="D74" s="4" t="s">
        <v>1584</v>
      </c>
      <c r="E74" s="4" t="s">
        <v>1626</v>
      </c>
      <c r="F74" s="4" t="s">
        <v>877</v>
      </c>
      <c r="G74" s="4" t="s">
        <v>841</v>
      </c>
      <c r="H74" s="5">
        <v>29.76</v>
      </c>
    </row>
    <row r="75" spans="1:8" ht="15.75" customHeight="1">
      <c r="A75" s="2"/>
      <c r="B75" s="271" t="s">
        <v>893</v>
      </c>
      <c r="C75" s="271"/>
      <c r="D75" s="271"/>
      <c r="E75" s="271"/>
      <c r="F75" s="271"/>
      <c r="G75" s="271"/>
      <c r="H75" s="271"/>
    </row>
    <row r="76" spans="1:8" ht="15.75" customHeight="1">
      <c r="A76" s="2"/>
      <c r="B76" s="2"/>
      <c r="C76" s="4" t="s">
        <v>1559</v>
      </c>
      <c r="D76" s="4" t="s">
        <v>1584</v>
      </c>
      <c r="E76" s="4" t="s">
        <v>1626</v>
      </c>
      <c r="F76" s="4" t="s">
        <v>859</v>
      </c>
      <c r="G76" s="4" t="s">
        <v>853</v>
      </c>
      <c r="H76" s="5">
        <v>16.38</v>
      </c>
    </row>
    <row r="77" spans="1:8" ht="15.75" customHeight="1">
      <c r="A77" s="2"/>
      <c r="B77" s="271" t="s">
        <v>894</v>
      </c>
      <c r="C77" s="271"/>
      <c r="D77" s="271"/>
      <c r="E77" s="271"/>
      <c r="F77" s="271"/>
      <c r="G77" s="271"/>
      <c r="H77" s="271"/>
    </row>
    <row r="78" spans="1:8" ht="15.75" customHeight="1">
      <c r="A78" s="2"/>
      <c r="B78" s="2"/>
      <c r="C78" s="4" t="s">
        <v>1559</v>
      </c>
      <c r="D78" s="4" t="s">
        <v>1584</v>
      </c>
      <c r="E78" s="4" t="s">
        <v>1626</v>
      </c>
      <c r="F78" s="4" t="s">
        <v>870</v>
      </c>
      <c r="G78" s="4" t="s">
        <v>871</v>
      </c>
      <c r="H78" s="5">
        <v>511.41</v>
      </c>
    </row>
    <row r="79" spans="1:8" ht="15.75" customHeight="1">
      <c r="A79" s="2"/>
      <c r="B79" s="271" t="s">
        <v>895</v>
      </c>
      <c r="C79" s="271"/>
      <c r="D79" s="271"/>
      <c r="E79" s="271"/>
      <c r="F79" s="271"/>
      <c r="G79" s="271"/>
      <c r="H79" s="271"/>
    </row>
    <row r="80" spans="1:8" ht="15.75" customHeight="1">
      <c r="A80" s="2"/>
      <c r="B80" s="2"/>
      <c r="C80" s="4" t="s">
        <v>1559</v>
      </c>
      <c r="D80" s="4" t="s">
        <v>1584</v>
      </c>
      <c r="E80" s="4" t="s">
        <v>1626</v>
      </c>
      <c r="F80" s="4" t="s">
        <v>873</v>
      </c>
      <c r="G80" s="4" t="s">
        <v>833</v>
      </c>
      <c r="H80" s="5">
        <v>25.99</v>
      </c>
    </row>
    <row r="81" spans="1:8" ht="15.75" customHeight="1">
      <c r="A81" s="2"/>
      <c r="B81" s="271" t="s">
        <v>896</v>
      </c>
      <c r="C81" s="271"/>
      <c r="D81" s="271"/>
      <c r="E81" s="271"/>
      <c r="F81" s="271"/>
      <c r="G81" s="271"/>
      <c r="H81" s="271"/>
    </row>
    <row r="82" spans="1:8" ht="15.75" customHeight="1">
      <c r="A82" s="2"/>
      <c r="B82" s="2"/>
      <c r="C82" s="4" t="s">
        <v>1559</v>
      </c>
      <c r="D82" s="4" t="s">
        <v>1584</v>
      </c>
      <c r="E82" s="4" t="s">
        <v>1626</v>
      </c>
      <c r="F82" s="4" t="s">
        <v>875</v>
      </c>
      <c r="G82" s="4" t="s">
        <v>836</v>
      </c>
      <c r="H82" s="5">
        <v>49.73</v>
      </c>
    </row>
    <row r="83" spans="1:8" ht="15.75" customHeight="1">
      <c r="A83" s="2"/>
      <c r="B83" s="271" t="s">
        <v>897</v>
      </c>
      <c r="C83" s="271"/>
      <c r="D83" s="271"/>
      <c r="E83" s="271"/>
      <c r="F83" s="271"/>
      <c r="G83" s="271"/>
      <c r="H83" s="271"/>
    </row>
    <row r="84" spans="1:8" ht="15.75" customHeight="1">
      <c r="A84" s="2"/>
      <c r="B84" s="2"/>
      <c r="C84" s="4" t="s">
        <v>1559</v>
      </c>
      <c r="D84" s="4" t="s">
        <v>1584</v>
      </c>
      <c r="E84" s="4" t="s">
        <v>1626</v>
      </c>
      <c r="F84" s="4" t="s">
        <v>877</v>
      </c>
      <c r="G84" s="4" t="s">
        <v>841</v>
      </c>
      <c r="H84" s="5">
        <v>329.1</v>
      </c>
    </row>
    <row r="85" spans="1:8" ht="15.75" customHeight="1">
      <c r="A85" s="2"/>
      <c r="B85" s="271" t="s">
        <v>898</v>
      </c>
      <c r="C85" s="271"/>
      <c r="D85" s="271"/>
      <c r="E85" s="271"/>
      <c r="F85" s="271"/>
      <c r="G85" s="271"/>
      <c r="H85" s="271"/>
    </row>
    <row r="86" spans="1:8" ht="15.75" customHeight="1">
      <c r="A86" s="2"/>
      <c r="B86" s="2"/>
      <c r="C86" s="4" t="s">
        <v>1559</v>
      </c>
      <c r="D86" s="4" t="s">
        <v>1584</v>
      </c>
      <c r="E86" s="4" t="s">
        <v>1626</v>
      </c>
      <c r="F86" s="4" t="s">
        <v>859</v>
      </c>
      <c r="G86" s="4" t="s">
        <v>853</v>
      </c>
      <c r="H86" s="5">
        <v>313.65</v>
      </c>
    </row>
    <row r="87" spans="1:8" ht="15.75" customHeight="1">
      <c r="A87" s="2"/>
      <c r="B87" s="271" t="s">
        <v>899</v>
      </c>
      <c r="C87" s="271"/>
      <c r="D87" s="271"/>
      <c r="E87" s="271"/>
      <c r="F87" s="271"/>
      <c r="G87" s="271"/>
      <c r="H87" s="271"/>
    </row>
    <row r="88" spans="1:8" ht="15.75" customHeight="1">
      <c r="A88" s="2"/>
      <c r="B88" s="2"/>
      <c r="C88" s="4" t="s">
        <v>1559</v>
      </c>
      <c r="D88" s="4" t="s">
        <v>1584</v>
      </c>
      <c r="E88" s="4" t="s">
        <v>1626</v>
      </c>
      <c r="F88" s="4" t="s">
        <v>870</v>
      </c>
      <c r="G88" s="4" t="s">
        <v>871</v>
      </c>
      <c r="H88" s="5">
        <v>87.74</v>
      </c>
    </row>
    <row r="89" spans="1:8" ht="15.75" customHeight="1">
      <c r="A89" s="2"/>
      <c r="B89" s="271" t="s">
        <v>900</v>
      </c>
      <c r="C89" s="271"/>
      <c r="D89" s="271"/>
      <c r="E89" s="271"/>
      <c r="F89" s="271"/>
      <c r="G89" s="271"/>
      <c r="H89" s="271"/>
    </row>
    <row r="90" spans="1:8" ht="15.75" customHeight="1">
      <c r="A90" s="2"/>
      <c r="B90" s="2"/>
      <c r="C90" s="4" t="s">
        <v>1559</v>
      </c>
      <c r="D90" s="4" t="s">
        <v>1584</v>
      </c>
      <c r="E90" s="4" t="s">
        <v>1626</v>
      </c>
      <c r="F90" s="4" t="s">
        <v>873</v>
      </c>
      <c r="G90" s="4" t="s">
        <v>833</v>
      </c>
      <c r="H90" s="5">
        <v>31.99</v>
      </c>
    </row>
    <row r="91" spans="1:8" ht="15.75" customHeight="1">
      <c r="A91" s="2"/>
      <c r="B91" s="271" t="s">
        <v>901</v>
      </c>
      <c r="C91" s="271"/>
      <c r="D91" s="271"/>
      <c r="E91" s="271"/>
      <c r="F91" s="271"/>
      <c r="G91" s="271"/>
      <c r="H91" s="271"/>
    </row>
    <row r="92" spans="1:8" ht="15.75" customHeight="1">
      <c r="A92" s="2"/>
      <c r="B92" s="2"/>
      <c r="C92" s="4" t="s">
        <v>1559</v>
      </c>
      <c r="D92" s="4" t="s">
        <v>1584</v>
      </c>
      <c r="E92" s="4" t="s">
        <v>1626</v>
      </c>
      <c r="F92" s="4" t="s">
        <v>875</v>
      </c>
      <c r="G92" s="4" t="s">
        <v>836</v>
      </c>
      <c r="H92" s="5">
        <v>0.77</v>
      </c>
    </row>
    <row r="93" spans="1:8" ht="15.75" customHeight="1">
      <c r="A93" s="2"/>
      <c r="B93" s="271" t="s">
        <v>902</v>
      </c>
      <c r="C93" s="271"/>
      <c r="D93" s="271"/>
      <c r="E93" s="271"/>
      <c r="F93" s="271"/>
      <c r="G93" s="271"/>
      <c r="H93" s="271"/>
    </row>
    <row r="94" spans="1:8" ht="15.75" customHeight="1">
      <c r="A94" s="2"/>
      <c r="B94" s="2"/>
      <c r="C94" s="4" t="s">
        <v>1559</v>
      </c>
      <c r="D94" s="4" t="s">
        <v>1584</v>
      </c>
      <c r="E94" s="4" t="s">
        <v>1626</v>
      </c>
      <c r="F94" s="4" t="s">
        <v>903</v>
      </c>
      <c r="G94" s="4" t="s">
        <v>841</v>
      </c>
      <c r="H94" s="5">
        <v>260.78</v>
      </c>
    </row>
    <row r="95" spans="1:8" ht="15.75" customHeight="1">
      <c r="A95" s="2"/>
      <c r="B95" s="271" t="s">
        <v>904</v>
      </c>
      <c r="C95" s="271"/>
      <c r="D95" s="271"/>
      <c r="E95" s="271"/>
      <c r="F95" s="271"/>
      <c r="G95" s="271"/>
      <c r="H95" s="271"/>
    </row>
    <row r="96" spans="1:8" ht="15.75" customHeight="1">
      <c r="A96" s="2"/>
      <c r="B96" s="2"/>
      <c r="C96" s="4" t="s">
        <v>1559</v>
      </c>
      <c r="D96" s="4" t="s">
        <v>1584</v>
      </c>
      <c r="E96" s="4" t="s">
        <v>1626</v>
      </c>
      <c r="F96" s="4" t="s">
        <v>859</v>
      </c>
      <c r="G96" s="4" t="s">
        <v>853</v>
      </c>
      <c r="H96" s="5">
        <v>171.17</v>
      </c>
    </row>
    <row r="97" spans="1:8" ht="15.75" customHeight="1">
      <c r="A97" s="2"/>
      <c r="B97" s="271" t="s">
        <v>905</v>
      </c>
      <c r="C97" s="271"/>
      <c r="D97" s="271"/>
      <c r="E97" s="271"/>
      <c r="F97" s="271"/>
      <c r="G97" s="271"/>
      <c r="H97" s="271"/>
    </row>
    <row r="98" spans="1:8" ht="15.75" customHeight="1">
      <c r="A98" s="2"/>
      <c r="B98" s="2"/>
      <c r="C98" s="4" t="s">
        <v>1559</v>
      </c>
      <c r="D98" s="4" t="s">
        <v>1584</v>
      </c>
      <c r="E98" s="4" t="s">
        <v>1626</v>
      </c>
      <c r="F98" s="4" t="s">
        <v>870</v>
      </c>
      <c r="G98" s="4" t="s">
        <v>871</v>
      </c>
      <c r="H98" s="5">
        <v>28.47</v>
      </c>
    </row>
    <row r="99" spans="1:8" ht="15.75" customHeight="1">
      <c r="A99" s="2"/>
      <c r="B99" s="271" t="s">
        <v>906</v>
      </c>
      <c r="C99" s="271"/>
      <c r="D99" s="271"/>
      <c r="E99" s="271"/>
      <c r="F99" s="271"/>
      <c r="G99" s="271"/>
      <c r="H99" s="271"/>
    </row>
    <row r="100" spans="1:8" ht="15.75" customHeight="1">
      <c r="A100" s="2"/>
      <c r="B100" s="2"/>
      <c r="C100" s="4" t="s">
        <v>1559</v>
      </c>
      <c r="D100" s="4" t="s">
        <v>1584</v>
      </c>
      <c r="E100" s="4" t="s">
        <v>1626</v>
      </c>
      <c r="F100" s="4" t="s">
        <v>873</v>
      </c>
      <c r="G100" s="4" t="s">
        <v>833</v>
      </c>
      <c r="H100" s="5">
        <v>15.09</v>
      </c>
    </row>
    <row r="101" spans="1:8" ht="15.75" customHeight="1">
      <c r="A101" s="2"/>
      <c r="B101" s="271" t="s">
        <v>907</v>
      </c>
      <c r="C101" s="271"/>
      <c r="D101" s="271"/>
      <c r="E101" s="271"/>
      <c r="F101" s="271"/>
      <c r="G101" s="271"/>
      <c r="H101" s="271"/>
    </row>
    <row r="102" spans="1:8" ht="15.75" customHeight="1">
      <c r="A102" s="2"/>
      <c r="B102" s="2"/>
      <c r="C102" s="4" t="s">
        <v>1559</v>
      </c>
      <c r="D102" s="4" t="s">
        <v>1584</v>
      </c>
      <c r="E102" s="4" t="s">
        <v>1626</v>
      </c>
      <c r="F102" s="4" t="s">
        <v>875</v>
      </c>
      <c r="G102" s="4" t="s">
        <v>836</v>
      </c>
      <c r="H102" s="5">
        <v>10.63</v>
      </c>
    </row>
    <row r="103" spans="1:8" ht="15.75" customHeight="1">
      <c r="A103" s="2"/>
      <c r="B103" s="271" t="s">
        <v>908</v>
      </c>
      <c r="C103" s="271"/>
      <c r="D103" s="271"/>
      <c r="E103" s="271"/>
      <c r="F103" s="271"/>
      <c r="G103" s="271"/>
      <c r="H103" s="271"/>
    </row>
    <row r="104" spans="1:8" ht="15.75" customHeight="1">
      <c r="A104" s="2"/>
      <c r="B104" s="2"/>
      <c r="C104" s="4" t="s">
        <v>1559</v>
      </c>
      <c r="D104" s="4" t="s">
        <v>1584</v>
      </c>
      <c r="E104" s="4" t="s">
        <v>1626</v>
      </c>
      <c r="F104" s="4" t="s">
        <v>877</v>
      </c>
      <c r="G104" s="4" t="s">
        <v>841</v>
      </c>
      <c r="H104" s="5">
        <v>17.32</v>
      </c>
    </row>
    <row r="105" spans="1:8" ht="15.75" customHeight="1">
      <c r="A105" s="2"/>
      <c r="B105" s="271" t="s">
        <v>909</v>
      </c>
      <c r="C105" s="271"/>
      <c r="D105" s="271"/>
      <c r="E105" s="271"/>
      <c r="F105" s="271"/>
      <c r="G105" s="271"/>
      <c r="H105" s="271"/>
    </row>
    <row r="106" spans="1:8" ht="15.75" customHeight="1">
      <c r="A106" s="2"/>
      <c r="B106" s="2"/>
      <c r="C106" s="4" t="s">
        <v>1559</v>
      </c>
      <c r="D106" s="4" t="s">
        <v>1584</v>
      </c>
      <c r="E106" s="4" t="s">
        <v>1626</v>
      </c>
      <c r="F106" s="4" t="s">
        <v>859</v>
      </c>
      <c r="G106" s="4" t="s">
        <v>853</v>
      </c>
      <c r="H106" s="5">
        <v>17.32</v>
      </c>
    </row>
    <row r="107" spans="1:8" ht="15.75" customHeight="1">
      <c r="A107" s="2"/>
      <c r="B107" s="271" t="s">
        <v>910</v>
      </c>
      <c r="C107" s="271"/>
      <c r="D107" s="271"/>
      <c r="E107" s="271"/>
      <c r="F107" s="271"/>
      <c r="G107" s="271"/>
      <c r="H107" s="271"/>
    </row>
    <row r="108" spans="1:8" ht="15.75" customHeight="1">
      <c r="A108" s="2"/>
      <c r="B108" s="2"/>
      <c r="C108" s="4" t="s">
        <v>1559</v>
      </c>
      <c r="D108" s="4" t="s">
        <v>1584</v>
      </c>
      <c r="E108" s="4" t="s">
        <v>1626</v>
      </c>
      <c r="F108" s="4" t="s">
        <v>870</v>
      </c>
      <c r="G108" s="4" t="s">
        <v>871</v>
      </c>
      <c r="H108" s="5">
        <v>176.84</v>
      </c>
    </row>
    <row r="109" spans="1:8" ht="15.75" customHeight="1">
      <c r="A109" s="2"/>
      <c r="B109" s="271" t="s">
        <v>911</v>
      </c>
      <c r="C109" s="271"/>
      <c r="D109" s="271"/>
      <c r="E109" s="271"/>
      <c r="F109" s="271"/>
      <c r="G109" s="271"/>
      <c r="H109" s="271"/>
    </row>
    <row r="110" spans="1:8" ht="15.75" customHeight="1">
      <c r="A110" s="2"/>
      <c r="B110" s="2"/>
      <c r="C110" s="4" t="s">
        <v>1559</v>
      </c>
      <c r="D110" s="4" t="s">
        <v>1584</v>
      </c>
      <c r="E110" s="4" t="s">
        <v>1626</v>
      </c>
      <c r="F110" s="4" t="s">
        <v>873</v>
      </c>
      <c r="G110" s="4" t="s">
        <v>833</v>
      </c>
      <c r="H110" s="5">
        <v>61.24</v>
      </c>
    </row>
    <row r="111" spans="1:8" ht="15.75" customHeight="1">
      <c r="A111" s="2"/>
      <c r="B111" s="271" t="s">
        <v>912</v>
      </c>
      <c r="C111" s="271"/>
      <c r="D111" s="271"/>
      <c r="E111" s="271"/>
      <c r="F111" s="271"/>
      <c r="G111" s="271"/>
      <c r="H111" s="271"/>
    </row>
    <row r="112" spans="1:8" ht="15.75" customHeight="1">
      <c r="A112" s="2"/>
      <c r="B112" s="2"/>
      <c r="C112" s="4" t="s">
        <v>1559</v>
      </c>
      <c r="D112" s="4" t="s">
        <v>1584</v>
      </c>
      <c r="E112" s="4" t="s">
        <v>1626</v>
      </c>
      <c r="F112" s="4" t="s">
        <v>875</v>
      </c>
      <c r="G112" s="4" t="s">
        <v>836</v>
      </c>
      <c r="H112" s="5">
        <v>13.76</v>
      </c>
    </row>
    <row r="113" spans="1:8" ht="15.75" customHeight="1">
      <c r="A113" s="2"/>
      <c r="B113" s="271" t="s">
        <v>913</v>
      </c>
      <c r="C113" s="271"/>
      <c r="D113" s="271"/>
      <c r="E113" s="271"/>
      <c r="F113" s="271"/>
      <c r="G113" s="271"/>
      <c r="H113" s="271"/>
    </row>
    <row r="114" spans="1:8" ht="15.75" customHeight="1">
      <c r="A114" s="2"/>
      <c r="B114" s="2"/>
      <c r="C114" s="4" t="s">
        <v>1559</v>
      </c>
      <c r="D114" s="4" t="s">
        <v>1584</v>
      </c>
      <c r="E114" s="4" t="s">
        <v>1626</v>
      </c>
      <c r="F114" s="4" t="s">
        <v>877</v>
      </c>
      <c r="G114" s="4" t="s">
        <v>841</v>
      </c>
      <c r="H114" s="5">
        <v>318.98</v>
      </c>
    </row>
    <row r="115" spans="1:8" ht="15.75" customHeight="1">
      <c r="A115" s="2"/>
      <c r="B115" s="271" t="s">
        <v>914</v>
      </c>
      <c r="C115" s="271"/>
      <c r="D115" s="271"/>
      <c r="E115" s="271"/>
      <c r="F115" s="271"/>
      <c r="G115" s="271"/>
      <c r="H115" s="271"/>
    </row>
    <row r="116" spans="1:8" ht="15.75" customHeight="1">
      <c r="A116" s="2"/>
      <c r="B116" s="2"/>
      <c r="C116" s="4" t="s">
        <v>1559</v>
      </c>
      <c r="D116" s="4" t="s">
        <v>1584</v>
      </c>
      <c r="E116" s="4" t="s">
        <v>1626</v>
      </c>
      <c r="F116" s="4" t="s">
        <v>859</v>
      </c>
      <c r="G116" s="4" t="s">
        <v>853</v>
      </c>
      <c r="H116" s="5">
        <v>495.11</v>
      </c>
    </row>
    <row r="117" spans="1:8" ht="15.75" customHeight="1">
      <c r="A117" s="2"/>
      <c r="B117" s="271" t="s">
        <v>915</v>
      </c>
      <c r="C117" s="271"/>
      <c r="D117" s="271"/>
      <c r="E117" s="271"/>
      <c r="F117" s="271"/>
      <c r="G117" s="271"/>
      <c r="H117" s="271"/>
    </row>
    <row r="118" spans="1:8" ht="15.75" customHeight="1">
      <c r="A118" s="2"/>
      <c r="B118" s="2"/>
      <c r="C118" s="4" t="s">
        <v>1559</v>
      </c>
      <c r="D118" s="4" t="s">
        <v>1584</v>
      </c>
      <c r="E118" s="4" t="s">
        <v>1626</v>
      </c>
      <c r="F118" s="4" t="s">
        <v>870</v>
      </c>
      <c r="G118" s="4" t="s">
        <v>871</v>
      </c>
      <c r="H118" s="5">
        <v>146.45</v>
      </c>
    </row>
    <row r="119" spans="1:8" ht="15.75" customHeight="1">
      <c r="A119" s="2"/>
      <c r="B119" s="271" t="s">
        <v>916</v>
      </c>
      <c r="C119" s="271"/>
      <c r="D119" s="271"/>
      <c r="E119" s="271"/>
      <c r="F119" s="271"/>
      <c r="G119" s="271"/>
      <c r="H119" s="271"/>
    </row>
    <row r="120" spans="1:8" ht="15.75" customHeight="1">
      <c r="A120" s="2"/>
      <c r="B120" s="2"/>
      <c r="C120" s="4" t="s">
        <v>1559</v>
      </c>
      <c r="D120" s="4" t="s">
        <v>1584</v>
      </c>
      <c r="E120" s="4" t="s">
        <v>1626</v>
      </c>
      <c r="F120" s="4" t="s">
        <v>873</v>
      </c>
      <c r="G120" s="4" t="s">
        <v>833</v>
      </c>
      <c r="H120" s="5">
        <v>23.07</v>
      </c>
    </row>
    <row r="121" spans="1:8" ht="15.75" customHeight="1">
      <c r="A121" s="2"/>
      <c r="B121" s="271" t="s">
        <v>917</v>
      </c>
      <c r="C121" s="271"/>
      <c r="D121" s="271"/>
      <c r="E121" s="271"/>
      <c r="F121" s="271"/>
      <c r="G121" s="271"/>
      <c r="H121" s="271"/>
    </row>
    <row r="122" spans="1:8" ht="15.75" customHeight="1">
      <c r="A122" s="2"/>
      <c r="B122" s="2"/>
      <c r="C122" s="4" t="s">
        <v>1559</v>
      </c>
      <c r="D122" s="4" t="s">
        <v>1584</v>
      </c>
      <c r="E122" s="4" t="s">
        <v>1626</v>
      </c>
      <c r="F122" s="4" t="s">
        <v>875</v>
      </c>
      <c r="G122" s="4" t="s">
        <v>836</v>
      </c>
      <c r="H122" s="5">
        <v>23.07</v>
      </c>
    </row>
    <row r="123" spans="1:8" ht="15.75" customHeight="1">
      <c r="A123" s="2"/>
      <c r="B123" s="271" t="s">
        <v>918</v>
      </c>
      <c r="C123" s="271"/>
      <c r="D123" s="271"/>
      <c r="E123" s="271"/>
      <c r="F123" s="271"/>
      <c r="G123" s="271"/>
      <c r="H123" s="271"/>
    </row>
    <row r="124" spans="1:8" ht="15.75" customHeight="1">
      <c r="A124" s="2"/>
      <c r="B124" s="2"/>
      <c r="C124" s="4" t="s">
        <v>1559</v>
      </c>
      <c r="D124" s="4" t="s">
        <v>1584</v>
      </c>
      <c r="E124" s="4" t="s">
        <v>1626</v>
      </c>
      <c r="F124" s="4" t="s">
        <v>877</v>
      </c>
      <c r="G124" s="4" t="s">
        <v>841</v>
      </c>
      <c r="H124" s="5">
        <v>63.72</v>
      </c>
    </row>
    <row r="125" spans="1:8" ht="15.75" customHeight="1">
      <c r="A125" s="2"/>
      <c r="B125" s="271" t="s">
        <v>919</v>
      </c>
      <c r="C125" s="271"/>
      <c r="D125" s="271"/>
      <c r="E125" s="271"/>
      <c r="F125" s="271"/>
      <c r="G125" s="271"/>
      <c r="H125" s="271"/>
    </row>
    <row r="126" spans="1:8" ht="15.75" customHeight="1">
      <c r="A126" s="2"/>
      <c r="B126" s="2"/>
      <c r="C126" s="4" t="s">
        <v>1559</v>
      </c>
      <c r="D126" s="4" t="s">
        <v>1584</v>
      </c>
      <c r="E126" s="4" t="s">
        <v>1626</v>
      </c>
      <c r="F126" s="4" t="s">
        <v>859</v>
      </c>
      <c r="G126" s="4" t="s">
        <v>853</v>
      </c>
      <c r="H126" s="5">
        <v>69.62</v>
      </c>
    </row>
    <row r="127" spans="1:8" ht="15.75" customHeight="1">
      <c r="A127" s="2"/>
      <c r="B127" s="271" t="s">
        <v>920</v>
      </c>
      <c r="C127" s="271"/>
      <c r="D127" s="271"/>
      <c r="E127" s="271"/>
      <c r="F127" s="271"/>
      <c r="G127" s="271"/>
      <c r="H127" s="271"/>
    </row>
    <row r="128" spans="1:8" ht="15.75" customHeight="1">
      <c r="A128" s="2"/>
      <c r="B128" s="2"/>
      <c r="C128" s="4" t="s">
        <v>1559</v>
      </c>
      <c r="D128" s="4" t="s">
        <v>1584</v>
      </c>
      <c r="E128" s="4" t="s">
        <v>1626</v>
      </c>
      <c r="F128" s="4" t="s">
        <v>870</v>
      </c>
      <c r="G128" s="4" t="s">
        <v>871</v>
      </c>
      <c r="H128" s="5">
        <v>238.64</v>
      </c>
    </row>
    <row r="129" spans="1:8" ht="15.75" customHeight="1">
      <c r="A129" s="2"/>
      <c r="B129" s="271" t="s">
        <v>921</v>
      </c>
      <c r="C129" s="271"/>
      <c r="D129" s="271"/>
      <c r="E129" s="271"/>
      <c r="F129" s="271"/>
      <c r="G129" s="271"/>
      <c r="H129" s="271"/>
    </row>
    <row r="130" spans="1:8" ht="15.75" customHeight="1">
      <c r="A130" s="2"/>
      <c r="B130" s="2"/>
      <c r="C130" s="4" t="s">
        <v>1559</v>
      </c>
      <c r="D130" s="4" t="s">
        <v>1584</v>
      </c>
      <c r="E130" s="4" t="s">
        <v>1626</v>
      </c>
      <c r="F130" s="4" t="s">
        <v>873</v>
      </c>
      <c r="G130" s="4" t="s">
        <v>833</v>
      </c>
      <c r="H130" s="5">
        <v>46.42</v>
      </c>
    </row>
    <row r="131" spans="1:8" ht="15.75" customHeight="1">
      <c r="A131" s="2"/>
      <c r="B131" s="271" t="s">
        <v>922</v>
      </c>
      <c r="C131" s="271"/>
      <c r="D131" s="271"/>
      <c r="E131" s="271"/>
      <c r="F131" s="271"/>
      <c r="G131" s="271"/>
      <c r="H131" s="271"/>
    </row>
    <row r="132" spans="1:8" ht="15.75" customHeight="1">
      <c r="A132" s="2"/>
      <c r="B132" s="2"/>
      <c r="C132" s="4" t="s">
        <v>1559</v>
      </c>
      <c r="D132" s="4" t="s">
        <v>1584</v>
      </c>
      <c r="E132" s="4" t="s">
        <v>1626</v>
      </c>
      <c r="F132" s="4" t="s">
        <v>875</v>
      </c>
      <c r="G132" s="4" t="s">
        <v>836</v>
      </c>
      <c r="H132" s="5">
        <v>584.72</v>
      </c>
    </row>
    <row r="133" spans="1:8" ht="15.75" customHeight="1">
      <c r="A133" s="2"/>
      <c r="B133" s="271" t="s">
        <v>923</v>
      </c>
      <c r="C133" s="271"/>
      <c r="D133" s="271"/>
      <c r="E133" s="271"/>
      <c r="F133" s="271"/>
      <c r="G133" s="271"/>
      <c r="H133" s="271"/>
    </row>
    <row r="134" spans="1:8" ht="15.75" customHeight="1">
      <c r="A134" s="2"/>
      <c r="B134" s="2"/>
      <c r="C134" s="4" t="s">
        <v>1559</v>
      </c>
      <c r="D134" s="4" t="s">
        <v>1584</v>
      </c>
      <c r="E134" s="4" t="s">
        <v>1626</v>
      </c>
      <c r="F134" s="4" t="s">
        <v>877</v>
      </c>
      <c r="G134" s="4" t="s">
        <v>841</v>
      </c>
      <c r="H134" s="5">
        <v>921.53</v>
      </c>
    </row>
    <row r="135" spans="1:8" ht="15.75" customHeight="1">
      <c r="A135" s="2"/>
      <c r="B135" s="271" t="s">
        <v>924</v>
      </c>
      <c r="C135" s="271"/>
      <c r="D135" s="271"/>
      <c r="E135" s="271"/>
      <c r="F135" s="271"/>
      <c r="G135" s="271"/>
      <c r="H135" s="271"/>
    </row>
    <row r="136" spans="1:8" ht="15.75" customHeight="1">
      <c r="A136" s="2"/>
      <c r="B136" s="2"/>
      <c r="C136" s="4" t="s">
        <v>1559</v>
      </c>
      <c r="D136" s="4" t="s">
        <v>1584</v>
      </c>
      <c r="E136" s="4" t="s">
        <v>1626</v>
      </c>
      <c r="F136" s="4" t="s">
        <v>859</v>
      </c>
      <c r="G136" s="4" t="s">
        <v>853</v>
      </c>
      <c r="H136" s="5">
        <v>943.16</v>
      </c>
    </row>
    <row r="137" spans="1:8" ht="15.75" customHeight="1">
      <c r="A137" s="2"/>
      <c r="B137" s="271" t="s">
        <v>925</v>
      </c>
      <c r="C137" s="271"/>
      <c r="D137" s="271"/>
      <c r="E137" s="271"/>
      <c r="F137" s="271"/>
      <c r="G137" s="271"/>
      <c r="H137" s="271"/>
    </row>
    <row r="138" spans="1:8" ht="15.75" customHeight="1">
      <c r="A138" s="2"/>
      <c r="B138" s="2"/>
      <c r="C138" s="4" t="s">
        <v>1559</v>
      </c>
      <c r="D138" s="4" t="s">
        <v>1584</v>
      </c>
      <c r="E138" s="4" t="s">
        <v>1626</v>
      </c>
      <c r="F138" s="4" t="s">
        <v>870</v>
      </c>
      <c r="G138" s="4" t="s">
        <v>871</v>
      </c>
      <c r="H138" s="5">
        <v>10.63</v>
      </c>
    </row>
    <row r="139" spans="1:8" ht="15.75" customHeight="1">
      <c r="A139" s="2"/>
      <c r="B139" s="271" t="s">
        <v>926</v>
      </c>
      <c r="C139" s="271"/>
      <c r="D139" s="271"/>
      <c r="E139" s="271"/>
      <c r="F139" s="271"/>
      <c r="G139" s="271"/>
      <c r="H139" s="271"/>
    </row>
    <row r="140" spans="1:8" ht="15.75" customHeight="1">
      <c r="A140" s="2"/>
      <c r="B140" s="2"/>
      <c r="C140" s="4" t="s">
        <v>1559</v>
      </c>
      <c r="D140" s="4" t="s">
        <v>1584</v>
      </c>
      <c r="E140" s="4" t="s">
        <v>1626</v>
      </c>
      <c r="F140" s="4" t="s">
        <v>873</v>
      </c>
      <c r="G140" s="4" t="s">
        <v>833</v>
      </c>
      <c r="H140" s="5">
        <v>10.63</v>
      </c>
    </row>
    <row r="141" spans="1:8" ht="15.75" customHeight="1">
      <c r="A141" s="2"/>
      <c r="B141" s="271" t="s">
        <v>927</v>
      </c>
      <c r="C141" s="271"/>
      <c r="D141" s="271"/>
      <c r="E141" s="271"/>
      <c r="F141" s="271"/>
      <c r="G141" s="271"/>
      <c r="H141" s="271"/>
    </row>
    <row r="142" spans="1:8" ht="15.75" customHeight="1">
      <c r="A142" s="2"/>
      <c r="B142" s="2"/>
      <c r="C142" s="4" t="s">
        <v>1559</v>
      </c>
      <c r="D142" s="4" t="s">
        <v>1584</v>
      </c>
      <c r="E142" s="4" t="s">
        <v>1626</v>
      </c>
      <c r="F142" s="4" t="s">
        <v>875</v>
      </c>
      <c r="G142" s="4" t="s">
        <v>836</v>
      </c>
      <c r="H142" s="5">
        <v>12.86</v>
      </c>
    </row>
    <row r="143" spans="1:8" ht="15.75" customHeight="1">
      <c r="A143" s="2"/>
      <c r="B143" s="271" t="s">
        <v>928</v>
      </c>
      <c r="C143" s="271"/>
      <c r="D143" s="271"/>
      <c r="E143" s="271"/>
      <c r="F143" s="271"/>
      <c r="G143" s="271"/>
      <c r="H143" s="271"/>
    </row>
    <row r="144" spans="1:8" ht="15.75" customHeight="1">
      <c r="A144" s="2"/>
      <c r="B144" s="2"/>
      <c r="C144" s="4" t="s">
        <v>1559</v>
      </c>
      <c r="D144" s="4" t="s">
        <v>1584</v>
      </c>
      <c r="E144" s="4" t="s">
        <v>1626</v>
      </c>
      <c r="F144" s="4" t="s">
        <v>877</v>
      </c>
      <c r="G144" s="4" t="s">
        <v>841</v>
      </c>
      <c r="H144" s="5">
        <v>34.37</v>
      </c>
    </row>
    <row r="145" spans="1:8" ht="15.75" customHeight="1">
      <c r="A145" s="2"/>
      <c r="B145" s="271" t="s">
        <v>929</v>
      </c>
      <c r="C145" s="271"/>
      <c r="D145" s="271"/>
      <c r="E145" s="271"/>
      <c r="F145" s="271"/>
      <c r="G145" s="271"/>
      <c r="H145" s="271"/>
    </row>
    <row r="146" spans="1:8" ht="15.75" customHeight="1">
      <c r="A146" s="2"/>
      <c r="B146" s="2"/>
      <c r="C146" s="4" t="s">
        <v>1559</v>
      </c>
      <c r="D146" s="4" t="s">
        <v>1584</v>
      </c>
      <c r="E146" s="4" t="s">
        <v>1626</v>
      </c>
      <c r="F146" s="4" t="s">
        <v>859</v>
      </c>
      <c r="G146" s="4" t="s">
        <v>853</v>
      </c>
      <c r="H146" s="5">
        <v>34.37</v>
      </c>
    </row>
    <row r="147" spans="1:8" ht="15.75" customHeight="1">
      <c r="A147" s="271" t="s">
        <v>303</v>
      </c>
      <c r="B147" s="271"/>
      <c r="C147" s="271"/>
      <c r="D147" s="271"/>
      <c r="E147" s="271"/>
      <c r="F147" s="271"/>
      <c r="G147" s="271"/>
      <c r="H147" s="271"/>
    </row>
    <row r="148" spans="1:8" ht="15.75" customHeight="1">
      <c r="A148" s="2"/>
      <c r="B148" s="271" t="s">
        <v>930</v>
      </c>
      <c r="C148" s="271"/>
      <c r="D148" s="271"/>
      <c r="E148" s="271"/>
      <c r="F148" s="271"/>
      <c r="G148" s="271"/>
      <c r="H148" s="271"/>
    </row>
    <row r="149" spans="1:8" ht="15.75" customHeight="1">
      <c r="A149" s="2"/>
      <c r="B149" s="2"/>
      <c r="C149" s="4" t="s">
        <v>1562</v>
      </c>
      <c r="D149" s="4" t="s">
        <v>305</v>
      </c>
      <c r="E149" s="4" t="s">
        <v>931</v>
      </c>
      <c r="F149" s="4" t="s">
        <v>932</v>
      </c>
      <c r="G149" s="4" t="s">
        <v>836</v>
      </c>
      <c r="H149" s="5">
        <v>295</v>
      </c>
    </row>
    <row r="150" spans="1:8" ht="15.75" customHeight="1">
      <c r="A150" s="271" t="s">
        <v>933</v>
      </c>
      <c r="B150" s="271"/>
      <c r="C150" s="271"/>
      <c r="D150" s="271"/>
      <c r="E150" s="271"/>
      <c r="F150" s="271"/>
      <c r="G150" s="271"/>
      <c r="H150" s="271"/>
    </row>
    <row r="151" spans="1:8" ht="15.75" customHeight="1">
      <c r="A151" s="2"/>
      <c r="B151" s="271" t="s">
        <v>934</v>
      </c>
      <c r="C151" s="271"/>
      <c r="D151" s="271"/>
      <c r="E151" s="271"/>
      <c r="F151" s="271"/>
      <c r="G151" s="271"/>
      <c r="H151" s="271"/>
    </row>
    <row r="152" spans="1:8" ht="15.75" customHeight="1">
      <c r="A152" s="2"/>
      <c r="B152" s="2"/>
      <c r="C152" s="4" t="s">
        <v>1566</v>
      </c>
      <c r="D152" s="4" t="s">
        <v>1581</v>
      </c>
      <c r="E152" s="4" t="s">
        <v>935</v>
      </c>
      <c r="F152" s="4" t="s">
        <v>936</v>
      </c>
      <c r="G152" s="4" t="s">
        <v>836</v>
      </c>
      <c r="H152" s="5">
        <v>314</v>
      </c>
    </row>
    <row r="153" spans="1:8" ht="15.75" customHeight="1">
      <c r="A153" s="271" t="s">
        <v>937</v>
      </c>
      <c r="B153" s="271"/>
      <c r="C153" s="271"/>
      <c r="D153" s="271"/>
      <c r="E153" s="271"/>
      <c r="F153" s="271"/>
      <c r="G153" s="271"/>
      <c r="H153" s="271"/>
    </row>
    <row r="154" spans="1:8" ht="15.75" customHeight="1">
      <c r="A154" s="2"/>
      <c r="B154" s="271" t="s">
        <v>938</v>
      </c>
      <c r="C154" s="271"/>
      <c r="D154" s="271"/>
      <c r="E154" s="271"/>
      <c r="F154" s="271"/>
      <c r="G154" s="271"/>
      <c r="H154" s="271"/>
    </row>
    <row r="155" spans="1:8" ht="15.75" customHeight="1">
      <c r="A155" s="2"/>
      <c r="B155" s="2"/>
      <c r="C155" s="4" t="s">
        <v>1556</v>
      </c>
      <c r="D155" s="4" t="s">
        <v>1592</v>
      </c>
      <c r="E155" s="4" t="s">
        <v>939</v>
      </c>
      <c r="F155" s="4" t="s">
        <v>940</v>
      </c>
      <c r="G155" s="4" t="s">
        <v>871</v>
      </c>
      <c r="H155" s="5">
        <v>205.67</v>
      </c>
    </row>
    <row r="156" spans="1:8" ht="15.75" customHeight="1">
      <c r="A156" s="2"/>
      <c r="B156" s="271" t="s">
        <v>941</v>
      </c>
      <c r="C156" s="271"/>
      <c r="D156" s="271"/>
      <c r="E156" s="271"/>
      <c r="F156" s="271"/>
      <c r="G156" s="271"/>
      <c r="H156" s="271"/>
    </row>
    <row r="157" spans="1:8" ht="15.75" customHeight="1">
      <c r="A157" s="2"/>
      <c r="B157" s="2"/>
      <c r="C157" s="4" t="s">
        <v>1556</v>
      </c>
      <c r="D157" s="4" t="s">
        <v>1592</v>
      </c>
      <c r="E157" s="4" t="s">
        <v>942</v>
      </c>
      <c r="F157" s="4" t="s">
        <v>943</v>
      </c>
      <c r="G157" s="4" t="s">
        <v>833</v>
      </c>
      <c r="H157" s="5">
        <v>205.67</v>
      </c>
    </row>
    <row r="158" spans="1:8" ht="15.75" customHeight="1">
      <c r="A158" s="2"/>
      <c r="B158" s="271" t="s">
        <v>944</v>
      </c>
      <c r="C158" s="271"/>
      <c r="D158" s="271"/>
      <c r="E158" s="271"/>
      <c r="F158" s="271"/>
      <c r="G158" s="271"/>
      <c r="H158" s="271"/>
    </row>
    <row r="159" spans="1:8" ht="15.75" customHeight="1">
      <c r="A159" s="2"/>
      <c r="B159" s="2"/>
      <c r="C159" s="4" t="s">
        <v>1556</v>
      </c>
      <c r="D159" s="4" t="s">
        <v>1592</v>
      </c>
      <c r="E159" s="4" t="s">
        <v>945</v>
      </c>
      <c r="F159" s="4" t="s">
        <v>946</v>
      </c>
      <c r="G159" s="4" t="s">
        <v>836</v>
      </c>
      <c r="H159" s="5">
        <v>276.04</v>
      </c>
    </row>
    <row r="160" spans="1:8" ht="15.75" customHeight="1">
      <c r="A160" s="2"/>
      <c r="B160" s="271" t="s">
        <v>947</v>
      </c>
      <c r="C160" s="271"/>
      <c r="D160" s="271"/>
      <c r="E160" s="271"/>
      <c r="F160" s="271"/>
      <c r="G160" s="271"/>
      <c r="H160" s="271"/>
    </row>
    <row r="161" spans="1:8" ht="15.75" customHeight="1">
      <c r="A161" s="2"/>
      <c r="B161" s="2"/>
      <c r="C161" s="4" t="s">
        <v>1556</v>
      </c>
      <c r="D161" s="4" t="s">
        <v>1592</v>
      </c>
      <c r="E161" s="4" t="s">
        <v>948</v>
      </c>
      <c r="F161" s="4" t="s">
        <v>838</v>
      </c>
      <c r="G161" s="4" t="s">
        <v>841</v>
      </c>
      <c r="H161" s="5">
        <v>238.15</v>
      </c>
    </row>
    <row r="162" spans="1:8" ht="15.75" customHeight="1">
      <c r="A162" s="2"/>
      <c r="B162" s="271" t="s">
        <v>949</v>
      </c>
      <c r="C162" s="271"/>
      <c r="D162" s="271"/>
      <c r="E162" s="271"/>
      <c r="F162" s="271"/>
      <c r="G162" s="271"/>
      <c r="H162" s="271"/>
    </row>
    <row r="163" spans="1:8" ht="15.75" customHeight="1">
      <c r="A163" s="2"/>
      <c r="B163" s="2"/>
      <c r="C163" s="4" t="s">
        <v>1556</v>
      </c>
      <c r="D163" s="4" t="s">
        <v>1592</v>
      </c>
      <c r="E163" s="4" t="s">
        <v>950</v>
      </c>
      <c r="F163" s="4" t="s">
        <v>859</v>
      </c>
      <c r="G163" s="4" t="s">
        <v>853</v>
      </c>
      <c r="H163" s="5">
        <v>395.11</v>
      </c>
    </row>
    <row r="164" spans="1:8" ht="15.75" customHeight="1">
      <c r="A164" s="271" t="s">
        <v>951</v>
      </c>
      <c r="B164" s="271"/>
      <c r="C164" s="271"/>
      <c r="D164" s="271"/>
      <c r="E164" s="271"/>
      <c r="F164" s="271"/>
      <c r="G164" s="271"/>
      <c r="H164" s="271"/>
    </row>
    <row r="165" spans="1:8" ht="15.75" customHeight="1">
      <c r="A165" s="2"/>
      <c r="B165" s="271" t="s">
        <v>952</v>
      </c>
      <c r="C165" s="271"/>
      <c r="D165" s="271"/>
      <c r="E165" s="271"/>
      <c r="F165" s="271"/>
      <c r="G165" s="271"/>
      <c r="H165" s="271"/>
    </row>
    <row r="166" spans="1:8" ht="15.75" customHeight="1">
      <c r="A166" s="2"/>
      <c r="B166" s="2"/>
      <c r="C166" s="4" t="s">
        <v>1562</v>
      </c>
      <c r="D166" s="4" t="s">
        <v>1589</v>
      </c>
      <c r="E166" s="4" t="s">
        <v>953</v>
      </c>
      <c r="F166" s="4" t="s">
        <v>954</v>
      </c>
      <c r="G166" s="4" t="s">
        <v>833</v>
      </c>
      <c r="H166" s="5">
        <v>1018</v>
      </c>
    </row>
    <row r="167" spans="1:8" ht="15.75" customHeight="1">
      <c r="A167" s="2"/>
      <c r="B167" s="271" t="s">
        <v>955</v>
      </c>
      <c r="C167" s="271"/>
      <c r="D167" s="271"/>
      <c r="E167" s="271"/>
      <c r="F167" s="271"/>
      <c r="G167" s="271"/>
      <c r="H167" s="271"/>
    </row>
    <row r="168" spans="1:8" ht="15.75" customHeight="1">
      <c r="A168" s="2"/>
      <c r="B168" s="2"/>
      <c r="C168" s="4" t="s">
        <v>1562</v>
      </c>
      <c r="D168" s="4" t="s">
        <v>1589</v>
      </c>
      <c r="E168" s="4" t="s">
        <v>956</v>
      </c>
      <c r="F168" s="4" t="s">
        <v>838</v>
      </c>
      <c r="G168" s="4" t="s">
        <v>841</v>
      </c>
      <c r="H168" s="5">
        <v>1424.64</v>
      </c>
    </row>
    <row r="169" spans="1:8" ht="15.75" customHeight="1">
      <c r="A169" s="2"/>
      <c r="B169" s="271" t="s">
        <v>957</v>
      </c>
      <c r="C169" s="271"/>
      <c r="D169" s="271"/>
      <c r="E169" s="271"/>
      <c r="F169" s="271"/>
      <c r="G169" s="271"/>
      <c r="H169" s="271"/>
    </row>
    <row r="170" spans="1:8" ht="15.75" customHeight="1">
      <c r="A170" s="2"/>
      <c r="B170" s="2"/>
      <c r="C170" s="4" t="s">
        <v>1562</v>
      </c>
      <c r="D170" s="4" t="s">
        <v>1589</v>
      </c>
      <c r="E170" s="4" t="s">
        <v>958</v>
      </c>
      <c r="F170" s="4" t="s">
        <v>959</v>
      </c>
      <c r="G170" s="4" t="s">
        <v>853</v>
      </c>
      <c r="H170" s="5">
        <v>734.93</v>
      </c>
    </row>
    <row r="171" spans="1:8" ht="15.75" customHeight="1">
      <c r="A171" s="271" t="s">
        <v>960</v>
      </c>
      <c r="B171" s="271"/>
      <c r="C171" s="271"/>
      <c r="D171" s="271"/>
      <c r="E171" s="271"/>
      <c r="F171" s="271"/>
      <c r="G171" s="271"/>
      <c r="H171" s="271"/>
    </row>
    <row r="172" spans="1:8" ht="15.75" customHeight="1">
      <c r="A172" s="2"/>
      <c r="B172" s="271" t="s">
        <v>961</v>
      </c>
      <c r="C172" s="271"/>
      <c r="D172" s="271"/>
      <c r="E172" s="271"/>
      <c r="F172" s="271"/>
      <c r="G172" s="271"/>
      <c r="H172" s="271"/>
    </row>
    <row r="173" spans="1:8" ht="15.75" customHeight="1">
      <c r="A173" s="2"/>
      <c r="B173" s="2"/>
      <c r="C173" s="4" t="s">
        <v>1556</v>
      </c>
      <c r="D173" s="4" t="s">
        <v>1581</v>
      </c>
      <c r="E173" s="4" t="s">
        <v>962</v>
      </c>
      <c r="F173" s="4" t="s">
        <v>863</v>
      </c>
      <c r="G173" s="4" t="s">
        <v>853</v>
      </c>
      <c r="H173" s="5">
        <v>164</v>
      </c>
    </row>
    <row r="174" spans="1:8" ht="15.75" customHeight="1">
      <c r="A174" s="271" t="s">
        <v>963</v>
      </c>
      <c r="B174" s="271"/>
      <c r="C174" s="271"/>
      <c r="D174" s="271"/>
      <c r="E174" s="271"/>
      <c r="F174" s="271"/>
      <c r="G174" s="271"/>
      <c r="H174" s="271"/>
    </row>
    <row r="175" spans="1:8" ht="15.75" customHeight="1">
      <c r="A175" s="2"/>
      <c r="B175" s="271" t="s">
        <v>964</v>
      </c>
      <c r="C175" s="271"/>
      <c r="D175" s="271"/>
      <c r="E175" s="271"/>
      <c r="F175" s="271"/>
      <c r="G175" s="271"/>
      <c r="H175" s="271"/>
    </row>
    <row r="176" spans="1:8" ht="15.75" customHeight="1">
      <c r="A176" s="2"/>
      <c r="B176" s="2"/>
      <c r="C176" s="4" t="s">
        <v>1564</v>
      </c>
      <c r="D176" s="4" t="s">
        <v>443</v>
      </c>
      <c r="E176" s="4" t="s">
        <v>965</v>
      </c>
      <c r="F176" s="4" t="s">
        <v>966</v>
      </c>
      <c r="G176" s="4" t="s">
        <v>836</v>
      </c>
      <c r="H176" s="5">
        <v>569.7</v>
      </c>
    </row>
    <row r="177" spans="1:8" ht="15.75" customHeight="1">
      <c r="A177" s="271" t="s">
        <v>967</v>
      </c>
      <c r="B177" s="271"/>
      <c r="C177" s="271"/>
      <c r="D177" s="271"/>
      <c r="E177" s="271"/>
      <c r="F177" s="271"/>
      <c r="G177" s="271"/>
      <c r="H177" s="271"/>
    </row>
    <row r="178" spans="1:8" ht="15.75" customHeight="1">
      <c r="A178" s="2"/>
      <c r="B178" s="271" t="s">
        <v>968</v>
      </c>
      <c r="C178" s="271"/>
      <c r="D178" s="271"/>
      <c r="E178" s="271"/>
      <c r="F178" s="271"/>
      <c r="G178" s="271"/>
      <c r="H178" s="271"/>
    </row>
    <row r="179" spans="1:8" ht="15.75" customHeight="1">
      <c r="A179" s="2"/>
      <c r="B179" s="2"/>
      <c r="C179" s="4" t="s">
        <v>1552</v>
      </c>
      <c r="D179" s="4" t="s">
        <v>1580</v>
      </c>
      <c r="E179" s="4" t="s">
        <v>969</v>
      </c>
      <c r="F179" s="4" t="s">
        <v>970</v>
      </c>
      <c r="G179" s="4" t="s">
        <v>853</v>
      </c>
      <c r="H179" s="5">
        <v>400</v>
      </c>
    </row>
    <row r="180" spans="1:8" ht="15.75" customHeight="1">
      <c r="A180" s="271" t="s">
        <v>971</v>
      </c>
      <c r="B180" s="271"/>
      <c r="C180" s="271"/>
      <c r="D180" s="271"/>
      <c r="E180" s="271"/>
      <c r="F180" s="271"/>
      <c r="G180" s="271"/>
      <c r="H180" s="271"/>
    </row>
    <row r="181" spans="1:8" ht="15.75" customHeight="1">
      <c r="A181" s="2"/>
      <c r="B181" s="271" t="s">
        <v>972</v>
      </c>
      <c r="C181" s="271"/>
      <c r="D181" s="271"/>
      <c r="E181" s="271"/>
      <c r="F181" s="271"/>
      <c r="G181" s="271"/>
      <c r="H181" s="271"/>
    </row>
    <row r="182" spans="1:8" ht="15.75" customHeight="1">
      <c r="A182" s="2"/>
      <c r="B182" s="2"/>
      <c r="C182" s="4" t="s">
        <v>1552</v>
      </c>
      <c r="D182" s="4" t="s">
        <v>352</v>
      </c>
      <c r="E182" s="4" t="s">
        <v>973</v>
      </c>
      <c r="F182" s="4" t="s">
        <v>974</v>
      </c>
      <c r="G182" s="4" t="s">
        <v>853</v>
      </c>
      <c r="H182" s="5">
        <v>239.16</v>
      </c>
    </row>
    <row r="183" spans="1:8" ht="15.75" customHeight="1">
      <c r="A183" s="271" t="s">
        <v>975</v>
      </c>
      <c r="B183" s="271"/>
      <c r="C183" s="271"/>
      <c r="D183" s="271"/>
      <c r="E183" s="271"/>
      <c r="F183" s="271"/>
      <c r="G183" s="271"/>
      <c r="H183" s="271"/>
    </row>
    <row r="184" spans="1:8" ht="15.75" customHeight="1">
      <c r="A184" s="2"/>
      <c r="B184" s="271" t="s">
        <v>976</v>
      </c>
      <c r="C184" s="271"/>
      <c r="D184" s="271"/>
      <c r="E184" s="271"/>
      <c r="F184" s="271"/>
      <c r="G184" s="271"/>
      <c r="H184" s="271"/>
    </row>
    <row r="185" spans="1:8" ht="15.75" customHeight="1">
      <c r="A185" s="2"/>
      <c r="B185" s="2"/>
      <c r="C185" s="4" t="s">
        <v>1561</v>
      </c>
      <c r="D185" s="4" t="s">
        <v>1599</v>
      </c>
      <c r="E185" s="4" t="s">
        <v>977</v>
      </c>
      <c r="F185" s="4" t="s">
        <v>978</v>
      </c>
      <c r="G185" s="4" t="s">
        <v>833</v>
      </c>
      <c r="H185" s="5">
        <v>323.19</v>
      </c>
    </row>
    <row r="186" spans="1:8" ht="15.75" customHeight="1">
      <c r="A186" s="2"/>
      <c r="B186" s="271" t="s">
        <v>979</v>
      </c>
      <c r="C186" s="271"/>
      <c r="D186" s="271"/>
      <c r="E186" s="271"/>
      <c r="F186" s="271"/>
      <c r="G186" s="271"/>
      <c r="H186" s="271"/>
    </row>
    <row r="187" spans="1:8" ht="15.75" customHeight="1">
      <c r="A187" s="2"/>
      <c r="B187" s="2"/>
      <c r="C187" s="4" t="s">
        <v>1552</v>
      </c>
      <c r="D187" s="4" t="s">
        <v>1580</v>
      </c>
      <c r="E187" s="4" t="s">
        <v>980</v>
      </c>
      <c r="F187" s="4" t="s">
        <v>966</v>
      </c>
      <c r="G187" s="4" t="s">
        <v>836</v>
      </c>
      <c r="H187" s="5">
        <v>150</v>
      </c>
    </row>
    <row r="188" spans="1:8" ht="15.75" customHeight="1">
      <c r="A188" s="271" t="s">
        <v>981</v>
      </c>
      <c r="B188" s="271"/>
      <c r="C188" s="271"/>
      <c r="D188" s="271"/>
      <c r="E188" s="271"/>
      <c r="F188" s="271"/>
      <c r="G188" s="271"/>
      <c r="H188" s="271"/>
    </row>
    <row r="189" spans="1:8" ht="15.75" customHeight="1">
      <c r="A189" s="2"/>
      <c r="B189" s="271" t="s">
        <v>982</v>
      </c>
      <c r="C189" s="271"/>
      <c r="D189" s="271"/>
      <c r="E189" s="271"/>
      <c r="F189" s="271"/>
      <c r="G189" s="271"/>
      <c r="H189" s="271"/>
    </row>
    <row r="190" spans="1:8" ht="15.75" customHeight="1">
      <c r="A190" s="2"/>
      <c r="B190" s="2"/>
      <c r="C190" s="4" t="s">
        <v>1568</v>
      </c>
      <c r="D190" s="4" t="s">
        <v>983</v>
      </c>
      <c r="E190" s="4" t="s">
        <v>984</v>
      </c>
      <c r="F190" s="4" t="s">
        <v>978</v>
      </c>
      <c r="G190" s="4" t="s">
        <v>833</v>
      </c>
      <c r="H190" s="5">
        <v>2083.33</v>
      </c>
    </row>
    <row r="191" spans="1:8" ht="15.75" customHeight="1">
      <c r="A191" s="2"/>
      <c r="B191" s="271" t="s">
        <v>985</v>
      </c>
      <c r="C191" s="271"/>
      <c r="D191" s="271"/>
      <c r="E191" s="271"/>
      <c r="F191" s="271"/>
      <c r="G191" s="271"/>
      <c r="H191" s="271"/>
    </row>
    <row r="192" spans="1:8" ht="15.75" customHeight="1">
      <c r="A192" s="2"/>
      <c r="B192" s="2"/>
      <c r="C192" s="4" t="s">
        <v>1568</v>
      </c>
      <c r="D192" s="4" t="s">
        <v>983</v>
      </c>
      <c r="E192" s="4" t="s">
        <v>986</v>
      </c>
      <c r="F192" s="4" t="s">
        <v>987</v>
      </c>
      <c r="G192" s="4" t="s">
        <v>841</v>
      </c>
      <c r="H192" s="5">
        <v>2083.33</v>
      </c>
    </row>
    <row r="193" spans="1:8" ht="15.75" customHeight="1">
      <c r="A193" s="2"/>
      <c r="B193" s="271" t="s">
        <v>988</v>
      </c>
      <c r="C193" s="271"/>
      <c r="D193" s="271"/>
      <c r="E193" s="271"/>
      <c r="F193" s="271"/>
      <c r="G193" s="271"/>
      <c r="H193" s="271"/>
    </row>
    <row r="194" spans="1:8" ht="15.75" customHeight="1">
      <c r="A194" s="2"/>
      <c r="B194" s="2"/>
      <c r="C194" s="4" t="s">
        <v>1568</v>
      </c>
      <c r="D194" s="4" t="s">
        <v>983</v>
      </c>
      <c r="E194" s="4" t="s">
        <v>989</v>
      </c>
      <c r="F194" s="4" t="s">
        <v>990</v>
      </c>
      <c r="G194" s="4" t="s">
        <v>841</v>
      </c>
      <c r="H194" s="5">
        <v>2083.33</v>
      </c>
    </row>
    <row r="195" spans="1:8" ht="15.75" customHeight="1">
      <c r="A195" s="2"/>
      <c r="B195" s="271" t="s">
        <v>991</v>
      </c>
      <c r="C195" s="271"/>
      <c r="D195" s="271"/>
      <c r="E195" s="271"/>
      <c r="F195" s="271"/>
      <c r="G195" s="271"/>
      <c r="H195" s="271"/>
    </row>
    <row r="196" spans="1:8" ht="15.75" customHeight="1">
      <c r="A196" s="2"/>
      <c r="B196" s="2"/>
      <c r="C196" s="4" t="s">
        <v>1568</v>
      </c>
      <c r="D196" s="4" t="s">
        <v>983</v>
      </c>
      <c r="E196" s="4" t="s">
        <v>992</v>
      </c>
      <c r="F196" s="4" t="s">
        <v>993</v>
      </c>
      <c r="G196" s="4" t="s">
        <v>853</v>
      </c>
      <c r="H196" s="5">
        <v>2083.33</v>
      </c>
    </row>
    <row r="197" spans="1:8" ht="15.75" customHeight="1">
      <c r="A197" s="2"/>
      <c r="B197" s="271" t="s">
        <v>994</v>
      </c>
      <c r="C197" s="271"/>
      <c r="D197" s="271"/>
      <c r="E197" s="271"/>
      <c r="F197" s="271"/>
      <c r="G197" s="271"/>
      <c r="H197" s="271"/>
    </row>
    <row r="198" spans="1:8" ht="15.75" customHeight="1">
      <c r="A198" s="2"/>
      <c r="B198" s="2"/>
      <c r="C198" s="4" t="s">
        <v>1561</v>
      </c>
      <c r="D198" s="4" t="s">
        <v>1599</v>
      </c>
      <c r="E198" s="4" t="s">
        <v>995</v>
      </c>
      <c r="F198" s="4" t="s">
        <v>996</v>
      </c>
      <c r="G198" s="4" t="s">
        <v>844</v>
      </c>
      <c r="H198" s="5">
        <v>2083.33</v>
      </c>
    </row>
    <row r="199" spans="1:8" ht="15.75" customHeight="1">
      <c r="A199" s="2"/>
      <c r="B199" s="271" t="s">
        <v>997</v>
      </c>
      <c r="C199" s="271"/>
      <c r="D199" s="271"/>
      <c r="E199" s="271"/>
      <c r="F199" s="271"/>
      <c r="G199" s="271"/>
      <c r="H199" s="271"/>
    </row>
    <row r="200" spans="1:8" ht="15.75" customHeight="1">
      <c r="A200" s="2"/>
      <c r="B200" s="2"/>
      <c r="C200" s="4" t="s">
        <v>1568</v>
      </c>
      <c r="D200" s="4" t="s">
        <v>983</v>
      </c>
      <c r="E200" s="4" t="s">
        <v>998</v>
      </c>
      <c r="F200" s="4" t="s">
        <v>943</v>
      </c>
      <c r="G200" s="4" t="s">
        <v>833</v>
      </c>
      <c r="H200" s="5">
        <v>1344.09</v>
      </c>
    </row>
    <row r="201" spans="1:8" ht="15.75" customHeight="1">
      <c r="A201" s="2"/>
      <c r="B201" s="271" t="s">
        <v>999</v>
      </c>
      <c r="C201" s="271"/>
      <c r="D201" s="271"/>
      <c r="E201" s="271"/>
      <c r="F201" s="271"/>
      <c r="G201" s="271"/>
      <c r="H201" s="271"/>
    </row>
    <row r="202" spans="1:8" ht="15.75" customHeight="1">
      <c r="A202" s="2"/>
      <c r="B202" s="2"/>
      <c r="C202" s="4" t="s">
        <v>1561</v>
      </c>
      <c r="D202" s="4" t="s">
        <v>1599</v>
      </c>
      <c r="E202" s="4" t="s">
        <v>1000</v>
      </c>
      <c r="F202" s="4" t="s">
        <v>1001</v>
      </c>
      <c r="G202" s="4" t="s">
        <v>836</v>
      </c>
      <c r="H202" s="5">
        <v>218.19</v>
      </c>
    </row>
    <row r="203" spans="1:8" ht="15.75" customHeight="1">
      <c r="A203" s="2"/>
      <c r="B203" s="271" t="s">
        <v>1002</v>
      </c>
      <c r="C203" s="271"/>
      <c r="D203" s="271"/>
      <c r="E203" s="271"/>
      <c r="F203" s="271"/>
      <c r="G203" s="271"/>
      <c r="H203" s="271"/>
    </row>
    <row r="204" spans="1:8" ht="15.75" customHeight="1">
      <c r="A204" s="2"/>
      <c r="B204" s="2"/>
      <c r="C204" s="4" t="s">
        <v>1554</v>
      </c>
      <c r="D204" s="4" t="s">
        <v>1578</v>
      </c>
      <c r="E204" s="4" t="s">
        <v>995</v>
      </c>
      <c r="F204" s="4" t="s">
        <v>996</v>
      </c>
      <c r="G204" s="4" t="s">
        <v>844</v>
      </c>
      <c r="H204" s="5">
        <v>500</v>
      </c>
    </row>
    <row r="205" spans="1:8" ht="15.75" customHeight="1">
      <c r="A205" s="271" t="s">
        <v>1003</v>
      </c>
      <c r="B205" s="271"/>
      <c r="C205" s="271"/>
      <c r="D205" s="271"/>
      <c r="E205" s="271"/>
      <c r="F205" s="271"/>
      <c r="G205" s="271"/>
      <c r="H205" s="271"/>
    </row>
    <row r="206" spans="1:8" ht="15.75" customHeight="1">
      <c r="A206" s="2"/>
      <c r="B206" s="271" t="s">
        <v>1004</v>
      </c>
      <c r="C206" s="271"/>
      <c r="D206" s="271"/>
      <c r="E206" s="271"/>
      <c r="F206" s="271"/>
      <c r="G206" s="271"/>
      <c r="H206" s="271"/>
    </row>
    <row r="207" spans="1:8" ht="15.75" customHeight="1">
      <c r="A207" s="2"/>
      <c r="B207" s="2"/>
      <c r="C207" s="4" t="s">
        <v>1560</v>
      </c>
      <c r="D207" s="4" t="s">
        <v>1580</v>
      </c>
      <c r="E207" s="4" t="s">
        <v>1005</v>
      </c>
      <c r="F207" s="4" t="s">
        <v>954</v>
      </c>
      <c r="G207" s="4" t="s">
        <v>833</v>
      </c>
      <c r="H207" s="5">
        <v>6283.91</v>
      </c>
    </row>
    <row r="208" spans="1:8" ht="15.75" customHeight="1">
      <c r="A208" s="271" t="s">
        <v>1006</v>
      </c>
      <c r="B208" s="271"/>
      <c r="C208" s="271"/>
      <c r="D208" s="271"/>
      <c r="E208" s="271"/>
      <c r="F208" s="271"/>
      <c r="G208" s="271"/>
      <c r="H208" s="271"/>
    </row>
    <row r="209" spans="1:8" ht="15.75" customHeight="1">
      <c r="A209" s="2"/>
      <c r="B209" s="271" t="s">
        <v>1007</v>
      </c>
      <c r="C209" s="271"/>
      <c r="D209" s="271"/>
      <c r="E209" s="271"/>
      <c r="F209" s="271"/>
      <c r="G209" s="271"/>
      <c r="H209" s="271"/>
    </row>
    <row r="210" spans="1:8" ht="15.75" customHeight="1">
      <c r="A210" s="2"/>
      <c r="B210" s="2"/>
      <c r="C210" s="4" t="s">
        <v>1564</v>
      </c>
      <c r="D210" s="4" t="s">
        <v>443</v>
      </c>
      <c r="E210" s="4" t="s">
        <v>1008</v>
      </c>
      <c r="F210" s="4" t="s">
        <v>1009</v>
      </c>
      <c r="G210" s="4" t="s">
        <v>833</v>
      </c>
      <c r="H210" s="5">
        <v>152.46</v>
      </c>
    </row>
    <row r="211" spans="1:8" ht="15.75" customHeight="1">
      <c r="A211" s="2"/>
      <c r="B211" s="271" t="s">
        <v>1010</v>
      </c>
      <c r="C211" s="271"/>
      <c r="D211" s="271"/>
      <c r="E211" s="271"/>
      <c r="F211" s="271"/>
      <c r="G211" s="271"/>
      <c r="H211" s="271"/>
    </row>
    <row r="212" spans="1:8" ht="15.75" customHeight="1">
      <c r="A212" s="2"/>
      <c r="B212" s="2"/>
      <c r="C212" s="4" t="s">
        <v>1564</v>
      </c>
      <c r="D212" s="4" t="s">
        <v>443</v>
      </c>
      <c r="E212" s="4" t="s">
        <v>1011</v>
      </c>
      <c r="F212" s="4" t="s">
        <v>1012</v>
      </c>
      <c r="G212" s="4" t="s">
        <v>841</v>
      </c>
      <c r="H212" s="5">
        <v>152.46</v>
      </c>
    </row>
    <row r="213" spans="1:8" ht="15.75" customHeight="1">
      <c r="A213" s="2"/>
      <c r="B213" s="271" t="s">
        <v>1013</v>
      </c>
      <c r="C213" s="271"/>
      <c r="D213" s="271"/>
      <c r="E213" s="271"/>
      <c r="F213" s="271"/>
      <c r="G213" s="271"/>
      <c r="H213" s="271"/>
    </row>
    <row r="214" spans="1:8" ht="15.75" customHeight="1">
      <c r="A214" s="2"/>
      <c r="B214" s="2"/>
      <c r="C214" s="4" t="s">
        <v>1564</v>
      </c>
      <c r="D214" s="4" t="s">
        <v>443</v>
      </c>
      <c r="E214" s="4" t="s">
        <v>1014</v>
      </c>
      <c r="F214" s="4" t="s">
        <v>996</v>
      </c>
      <c r="G214" s="4" t="s">
        <v>844</v>
      </c>
      <c r="H214" s="5">
        <v>176.02</v>
      </c>
    </row>
    <row r="215" spans="1:8" ht="15.75" customHeight="1">
      <c r="A215" s="271" t="s">
        <v>1015</v>
      </c>
      <c r="B215" s="271"/>
      <c r="C215" s="271"/>
      <c r="D215" s="271"/>
      <c r="E215" s="271"/>
      <c r="F215" s="271"/>
      <c r="G215" s="271"/>
      <c r="H215" s="271"/>
    </row>
    <row r="216" spans="1:8" ht="15.75" customHeight="1">
      <c r="A216" s="2"/>
      <c r="B216" s="271" t="s">
        <v>1016</v>
      </c>
      <c r="C216" s="271"/>
      <c r="D216" s="271"/>
      <c r="E216" s="271"/>
      <c r="F216" s="271"/>
      <c r="G216" s="271"/>
      <c r="H216" s="271"/>
    </row>
    <row r="217" spans="1:8" ht="15.75" customHeight="1">
      <c r="A217" s="2"/>
      <c r="B217" s="2"/>
      <c r="C217" s="4" t="s">
        <v>1561</v>
      </c>
      <c r="D217" s="4" t="s">
        <v>1598</v>
      </c>
      <c r="E217" s="4" t="s">
        <v>1017</v>
      </c>
      <c r="F217" s="4" t="s">
        <v>1018</v>
      </c>
      <c r="G217" s="4" t="s">
        <v>833</v>
      </c>
      <c r="H217" s="5">
        <v>61</v>
      </c>
    </row>
    <row r="218" spans="1:8" ht="15.75" customHeight="1">
      <c r="A218" s="2"/>
      <c r="B218" s="271" t="s">
        <v>1019</v>
      </c>
      <c r="C218" s="271"/>
      <c r="D218" s="271"/>
      <c r="E218" s="271"/>
      <c r="F218" s="271"/>
      <c r="G218" s="271"/>
      <c r="H218" s="271"/>
    </row>
    <row r="219" spans="1:8" ht="15.75" customHeight="1">
      <c r="A219" s="2"/>
      <c r="B219" s="2"/>
      <c r="C219" s="4" t="s">
        <v>1561</v>
      </c>
      <c r="D219" s="4" t="s">
        <v>1598</v>
      </c>
      <c r="E219" s="4" t="s">
        <v>1020</v>
      </c>
      <c r="F219" s="4" t="s">
        <v>873</v>
      </c>
      <c r="G219" s="4" t="s">
        <v>833</v>
      </c>
      <c r="H219" s="5">
        <v>61</v>
      </c>
    </row>
    <row r="220" spans="1:8" ht="15.75" customHeight="1">
      <c r="A220" s="2"/>
      <c r="B220" s="271" t="s">
        <v>1021</v>
      </c>
      <c r="C220" s="271"/>
      <c r="D220" s="271"/>
      <c r="E220" s="271"/>
      <c r="F220" s="271"/>
      <c r="G220" s="271"/>
      <c r="H220" s="271"/>
    </row>
    <row r="221" spans="1:8" ht="15.75" customHeight="1">
      <c r="A221" s="2"/>
      <c r="B221" s="2"/>
      <c r="C221" s="4" t="s">
        <v>1561</v>
      </c>
      <c r="D221" s="4" t="s">
        <v>1598</v>
      </c>
      <c r="E221" s="4" t="s">
        <v>1022</v>
      </c>
      <c r="F221" s="4" t="s">
        <v>838</v>
      </c>
      <c r="G221" s="4" t="s">
        <v>841</v>
      </c>
      <c r="H221" s="5">
        <v>67</v>
      </c>
    </row>
    <row r="222" spans="1:8" ht="15.75" customHeight="1">
      <c r="A222" s="2"/>
      <c r="B222" s="271" t="s">
        <v>1023</v>
      </c>
      <c r="C222" s="271"/>
      <c r="D222" s="271"/>
      <c r="E222" s="271"/>
      <c r="F222" s="271"/>
      <c r="G222" s="271"/>
      <c r="H222" s="271"/>
    </row>
    <row r="223" spans="1:8" ht="15.75" customHeight="1">
      <c r="A223" s="2"/>
      <c r="B223" s="2"/>
      <c r="C223" s="4" t="s">
        <v>1561</v>
      </c>
      <c r="D223" s="4" t="s">
        <v>1598</v>
      </c>
      <c r="E223" s="4" t="s">
        <v>1024</v>
      </c>
      <c r="F223" s="4" t="s">
        <v>859</v>
      </c>
      <c r="G223" s="4" t="s">
        <v>844</v>
      </c>
      <c r="H223" s="5">
        <v>67</v>
      </c>
    </row>
    <row r="224" spans="1:8" ht="15.75" customHeight="1">
      <c r="A224" s="2"/>
      <c r="B224" s="271" t="s">
        <v>1025</v>
      </c>
      <c r="C224" s="271"/>
      <c r="D224" s="271"/>
      <c r="E224" s="271"/>
      <c r="F224" s="271"/>
      <c r="G224" s="271"/>
      <c r="H224" s="271"/>
    </row>
    <row r="225" spans="1:8" ht="15.75" customHeight="1">
      <c r="A225" s="2"/>
      <c r="B225" s="2"/>
      <c r="C225" s="4" t="s">
        <v>1561</v>
      </c>
      <c r="D225" s="4" t="s">
        <v>1598</v>
      </c>
      <c r="E225" s="4" t="s">
        <v>1026</v>
      </c>
      <c r="F225" s="4" t="s">
        <v>1027</v>
      </c>
      <c r="G225" s="4" t="s">
        <v>1028</v>
      </c>
      <c r="H225" s="5">
        <v>67</v>
      </c>
    </row>
    <row r="226" spans="1:8" ht="15.75" customHeight="1">
      <c r="A226" s="271" t="s">
        <v>1029</v>
      </c>
      <c r="B226" s="271"/>
      <c r="C226" s="271"/>
      <c r="D226" s="271"/>
      <c r="E226" s="271"/>
      <c r="F226" s="271"/>
      <c r="G226" s="271"/>
      <c r="H226" s="271"/>
    </row>
    <row r="227" spans="1:8" ht="15.75" customHeight="1">
      <c r="A227" s="2"/>
      <c r="B227" s="271" t="s">
        <v>1030</v>
      </c>
      <c r="C227" s="271"/>
      <c r="D227" s="271"/>
      <c r="E227" s="271"/>
      <c r="F227" s="271"/>
      <c r="G227" s="271"/>
      <c r="H227" s="271"/>
    </row>
    <row r="228" spans="1:8" ht="15.75" customHeight="1">
      <c r="A228" s="2"/>
      <c r="B228" s="2"/>
      <c r="C228" s="4" t="s">
        <v>1556</v>
      </c>
      <c r="D228" s="4" t="s">
        <v>1581</v>
      </c>
      <c r="E228" s="4" t="s">
        <v>1031</v>
      </c>
      <c r="F228" s="4" t="s">
        <v>1032</v>
      </c>
      <c r="G228" s="4" t="s">
        <v>853</v>
      </c>
      <c r="H228" s="5">
        <v>41.99</v>
      </c>
    </row>
    <row r="229" spans="1:8" ht="15.75" customHeight="1">
      <c r="A229" s="2"/>
      <c r="B229" s="2"/>
      <c r="C229" s="4" t="s">
        <v>1556</v>
      </c>
      <c r="D229" s="4" t="s">
        <v>1581</v>
      </c>
      <c r="E229" s="4" t="s">
        <v>1031</v>
      </c>
      <c r="F229" s="4" t="s">
        <v>1032</v>
      </c>
      <c r="G229" s="4" t="s">
        <v>853</v>
      </c>
      <c r="H229" s="5">
        <v>65.44</v>
      </c>
    </row>
    <row r="230" spans="1:8" ht="15.75" customHeight="1">
      <c r="A230" s="2"/>
      <c r="B230" s="2"/>
      <c r="C230" s="4" t="s">
        <v>1556</v>
      </c>
      <c r="D230" s="4" t="s">
        <v>1581</v>
      </c>
      <c r="E230" s="4" t="s">
        <v>1031</v>
      </c>
      <c r="F230" s="4" t="s">
        <v>1032</v>
      </c>
      <c r="G230" s="4" t="s">
        <v>853</v>
      </c>
      <c r="H230" s="5">
        <v>87.98</v>
      </c>
    </row>
    <row r="231" spans="1:8" ht="15.75" customHeight="1">
      <c r="A231" s="2"/>
      <c r="B231" s="2"/>
      <c r="C231" s="4" t="s">
        <v>1556</v>
      </c>
      <c r="D231" s="4" t="s">
        <v>1581</v>
      </c>
      <c r="E231" s="4" t="s">
        <v>1031</v>
      </c>
      <c r="F231" s="4" t="s">
        <v>1032</v>
      </c>
      <c r="G231" s="4" t="s">
        <v>853</v>
      </c>
      <c r="H231" s="5">
        <v>136.94</v>
      </c>
    </row>
    <row r="232" spans="1:8" ht="15.75" customHeight="1">
      <c r="A232" s="2"/>
      <c r="B232" s="2"/>
      <c r="C232" s="4" t="s">
        <v>1556</v>
      </c>
      <c r="D232" s="4" t="s">
        <v>1581</v>
      </c>
      <c r="E232" s="4" t="s">
        <v>1031</v>
      </c>
      <c r="F232" s="4" t="s">
        <v>1032</v>
      </c>
      <c r="G232" s="4" t="s">
        <v>853</v>
      </c>
      <c r="H232" s="5">
        <v>61.88</v>
      </c>
    </row>
    <row r="233" spans="1:8" ht="15.75" customHeight="1">
      <c r="A233" s="2"/>
      <c r="B233" s="2"/>
      <c r="C233" s="4" t="s">
        <v>1556</v>
      </c>
      <c r="D233" s="4" t="s">
        <v>1581</v>
      </c>
      <c r="E233" s="4" t="s">
        <v>1031</v>
      </c>
      <c r="F233" s="4" t="s">
        <v>1032</v>
      </c>
      <c r="G233" s="4" t="s">
        <v>853</v>
      </c>
      <c r="H233" s="5">
        <v>111.38</v>
      </c>
    </row>
    <row r="234" spans="1:8" ht="15.75" customHeight="1">
      <c r="A234" s="2"/>
      <c r="B234" s="271" t="s">
        <v>1033</v>
      </c>
      <c r="C234" s="271"/>
      <c r="D234" s="271"/>
      <c r="E234" s="271"/>
      <c r="F234" s="271"/>
      <c r="G234" s="271"/>
      <c r="H234" s="271"/>
    </row>
    <row r="235" spans="1:8" ht="15.75" customHeight="1">
      <c r="A235" s="2"/>
      <c r="B235" s="2"/>
      <c r="C235" s="4" t="s">
        <v>1561</v>
      </c>
      <c r="D235" s="4" t="s">
        <v>1599</v>
      </c>
      <c r="E235" s="4" t="s">
        <v>1034</v>
      </c>
      <c r="F235" s="4" t="s">
        <v>1035</v>
      </c>
      <c r="G235" s="4" t="s">
        <v>871</v>
      </c>
      <c r="H235" s="5">
        <v>822.29</v>
      </c>
    </row>
    <row r="236" spans="1:8" ht="15.75" customHeight="1">
      <c r="A236" s="2"/>
      <c r="B236" s="2"/>
      <c r="C236" s="4" t="s">
        <v>1567</v>
      </c>
      <c r="D236" s="4" t="s">
        <v>1600</v>
      </c>
      <c r="E236" s="4" t="s">
        <v>1034</v>
      </c>
      <c r="F236" s="4" t="s">
        <v>1035</v>
      </c>
      <c r="G236" s="4" t="s">
        <v>871</v>
      </c>
      <c r="H236" s="5">
        <v>401.69</v>
      </c>
    </row>
    <row r="237" spans="1:8" ht="15.75" customHeight="1">
      <c r="A237" s="2"/>
      <c r="B237" s="2"/>
      <c r="C237" s="4" t="s">
        <v>1568</v>
      </c>
      <c r="D237" s="4" t="s">
        <v>1601</v>
      </c>
      <c r="E237" s="4" t="s">
        <v>1034</v>
      </c>
      <c r="F237" s="4" t="s">
        <v>1035</v>
      </c>
      <c r="G237" s="4" t="s">
        <v>871</v>
      </c>
      <c r="H237" s="5">
        <v>1665.66</v>
      </c>
    </row>
    <row r="238" spans="1:8" ht="15.75" customHeight="1">
      <c r="A238" s="2"/>
      <c r="B238" s="271" t="s">
        <v>1036</v>
      </c>
      <c r="C238" s="271"/>
      <c r="D238" s="271"/>
      <c r="E238" s="271"/>
      <c r="F238" s="271"/>
      <c r="G238" s="271"/>
      <c r="H238" s="271"/>
    </row>
    <row r="239" spans="1:8" ht="15.75" customHeight="1">
      <c r="A239" s="2"/>
      <c r="B239" s="2"/>
      <c r="C239" s="4" t="s">
        <v>1561</v>
      </c>
      <c r="D239" s="4" t="s">
        <v>1599</v>
      </c>
      <c r="E239" s="4" t="s">
        <v>1037</v>
      </c>
      <c r="F239" s="4" t="s">
        <v>1038</v>
      </c>
      <c r="G239" s="4" t="s">
        <v>833</v>
      </c>
      <c r="H239" s="5">
        <v>822.29</v>
      </c>
    </row>
    <row r="240" spans="1:8" ht="15.75" customHeight="1">
      <c r="A240" s="2"/>
      <c r="B240" s="2"/>
      <c r="C240" s="4" t="s">
        <v>1567</v>
      </c>
      <c r="D240" s="4" t="s">
        <v>1600</v>
      </c>
      <c r="E240" s="4" t="s">
        <v>1037</v>
      </c>
      <c r="F240" s="4" t="s">
        <v>1038</v>
      </c>
      <c r="G240" s="4" t="s">
        <v>833</v>
      </c>
      <c r="H240" s="5">
        <v>401.69</v>
      </c>
    </row>
    <row r="241" spans="1:8" ht="15.75" customHeight="1">
      <c r="A241" s="2"/>
      <c r="B241" s="2"/>
      <c r="C241" s="4" t="s">
        <v>1568</v>
      </c>
      <c r="D241" s="4" t="s">
        <v>1601</v>
      </c>
      <c r="E241" s="4" t="s">
        <v>1037</v>
      </c>
      <c r="F241" s="4" t="s">
        <v>1038</v>
      </c>
      <c r="G241" s="4" t="s">
        <v>833</v>
      </c>
      <c r="H241" s="5">
        <v>1665.66</v>
      </c>
    </row>
    <row r="242" spans="1:8" ht="15.75" customHeight="1">
      <c r="A242" s="2"/>
      <c r="B242" s="271" t="s">
        <v>1039</v>
      </c>
      <c r="C242" s="271"/>
      <c r="D242" s="271"/>
      <c r="E242" s="271"/>
      <c r="F242" s="271"/>
      <c r="G242" s="271"/>
      <c r="H242" s="271"/>
    </row>
    <row r="243" spans="1:8" ht="15.75" customHeight="1">
      <c r="A243" s="2"/>
      <c r="B243" s="2"/>
      <c r="C243" s="4" t="s">
        <v>1561</v>
      </c>
      <c r="D243" s="4" t="s">
        <v>1599</v>
      </c>
      <c r="E243" s="4" t="s">
        <v>1040</v>
      </c>
      <c r="F243" s="4" t="s">
        <v>867</v>
      </c>
      <c r="G243" s="4" t="s">
        <v>836</v>
      </c>
      <c r="H243" s="5">
        <v>822.29</v>
      </c>
    </row>
    <row r="244" spans="1:8" ht="15.75" customHeight="1">
      <c r="A244" s="2"/>
      <c r="B244" s="2"/>
      <c r="C244" s="4" t="s">
        <v>1567</v>
      </c>
      <c r="D244" s="4" t="s">
        <v>1600</v>
      </c>
      <c r="E244" s="4" t="s">
        <v>1040</v>
      </c>
      <c r="F244" s="4" t="s">
        <v>867</v>
      </c>
      <c r="G244" s="4" t="s">
        <v>836</v>
      </c>
      <c r="H244" s="5">
        <v>401.69</v>
      </c>
    </row>
    <row r="245" spans="1:8" ht="15.75" customHeight="1">
      <c r="A245" s="2"/>
      <c r="B245" s="2"/>
      <c r="C245" s="4" t="s">
        <v>1568</v>
      </c>
      <c r="D245" s="4" t="s">
        <v>1601</v>
      </c>
      <c r="E245" s="4" t="s">
        <v>1040</v>
      </c>
      <c r="F245" s="4" t="s">
        <v>867</v>
      </c>
      <c r="G245" s="4" t="s">
        <v>836</v>
      </c>
      <c r="H245" s="5">
        <v>1665.66</v>
      </c>
    </row>
    <row r="246" spans="1:8" ht="15.75" customHeight="1">
      <c r="A246" s="2"/>
      <c r="B246" s="271" t="s">
        <v>1041</v>
      </c>
      <c r="C246" s="271"/>
      <c r="D246" s="271"/>
      <c r="E246" s="271"/>
      <c r="F246" s="271"/>
      <c r="G246" s="271"/>
      <c r="H246" s="271"/>
    </row>
    <row r="247" spans="1:8" ht="15.75" customHeight="1">
      <c r="A247" s="2"/>
      <c r="B247" s="2"/>
      <c r="C247" s="4" t="s">
        <v>1561</v>
      </c>
      <c r="D247" s="4" t="s">
        <v>1599</v>
      </c>
      <c r="E247" s="4" t="s">
        <v>1042</v>
      </c>
      <c r="F247" s="4" t="s">
        <v>966</v>
      </c>
      <c r="G247" s="4" t="s">
        <v>841</v>
      </c>
      <c r="H247" s="5">
        <v>822.29</v>
      </c>
    </row>
    <row r="248" spans="1:8" ht="15.75" customHeight="1">
      <c r="A248" s="2"/>
      <c r="B248" s="2"/>
      <c r="C248" s="4" t="s">
        <v>1567</v>
      </c>
      <c r="D248" s="4" t="s">
        <v>1600</v>
      </c>
      <c r="E248" s="4" t="s">
        <v>1042</v>
      </c>
      <c r="F248" s="4" t="s">
        <v>966</v>
      </c>
      <c r="G248" s="4" t="s">
        <v>841</v>
      </c>
      <c r="H248" s="5">
        <v>401.69</v>
      </c>
    </row>
    <row r="249" spans="1:8" ht="15.75" customHeight="1">
      <c r="A249" s="2"/>
      <c r="B249" s="2"/>
      <c r="C249" s="4" t="s">
        <v>1568</v>
      </c>
      <c r="D249" s="4" t="s">
        <v>1601</v>
      </c>
      <c r="E249" s="4" t="s">
        <v>1042</v>
      </c>
      <c r="F249" s="4" t="s">
        <v>966</v>
      </c>
      <c r="G249" s="4" t="s">
        <v>841</v>
      </c>
      <c r="H249" s="5">
        <v>1665.66</v>
      </c>
    </row>
    <row r="250" spans="1:8" ht="15.75" customHeight="1">
      <c r="A250" s="2"/>
      <c r="B250" s="271" t="s">
        <v>1043</v>
      </c>
      <c r="C250" s="271"/>
      <c r="D250" s="271"/>
      <c r="E250" s="271"/>
      <c r="F250" s="271"/>
      <c r="G250" s="271"/>
      <c r="H250" s="271"/>
    </row>
    <row r="251" spans="1:8" ht="15.75" customHeight="1">
      <c r="A251" s="2"/>
      <c r="B251" s="2"/>
      <c r="C251" s="4" t="s">
        <v>1561</v>
      </c>
      <c r="D251" s="4" t="s">
        <v>1599</v>
      </c>
      <c r="E251" s="4" t="s">
        <v>1044</v>
      </c>
      <c r="F251" s="4" t="s">
        <v>863</v>
      </c>
      <c r="G251" s="4" t="s">
        <v>853</v>
      </c>
      <c r="H251" s="5">
        <v>822.29</v>
      </c>
    </row>
    <row r="252" spans="1:8" ht="15.75" customHeight="1">
      <c r="A252" s="2"/>
      <c r="B252" s="2"/>
      <c r="C252" s="4" t="s">
        <v>1567</v>
      </c>
      <c r="D252" s="4" t="s">
        <v>1600</v>
      </c>
      <c r="E252" s="4" t="s">
        <v>1044</v>
      </c>
      <c r="F252" s="4" t="s">
        <v>863</v>
      </c>
      <c r="G252" s="4" t="s">
        <v>853</v>
      </c>
      <c r="H252" s="5">
        <v>401.69</v>
      </c>
    </row>
    <row r="253" spans="1:8" ht="15.75" customHeight="1">
      <c r="A253" s="2"/>
      <c r="B253" s="2"/>
      <c r="C253" s="4" t="s">
        <v>1568</v>
      </c>
      <c r="D253" s="4" t="s">
        <v>1601</v>
      </c>
      <c r="E253" s="4" t="s">
        <v>1044</v>
      </c>
      <c r="F253" s="4" t="s">
        <v>863</v>
      </c>
      <c r="G253" s="4" t="s">
        <v>853</v>
      </c>
      <c r="H253" s="5">
        <v>1665.66</v>
      </c>
    </row>
    <row r="254" spans="1:8" ht="15.75" customHeight="1">
      <c r="A254" s="2"/>
      <c r="B254" s="271" t="s">
        <v>1045</v>
      </c>
      <c r="C254" s="271"/>
      <c r="D254" s="271"/>
      <c r="E254" s="271"/>
      <c r="F254" s="271"/>
      <c r="G254" s="271"/>
      <c r="H254" s="271"/>
    </row>
    <row r="255" spans="1:8" ht="15.75" customHeight="1">
      <c r="A255" s="2"/>
      <c r="B255" s="2"/>
      <c r="C255" s="4" t="s">
        <v>1561</v>
      </c>
      <c r="D255" s="4" t="s">
        <v>1599</v>
      </c>
      <c r="E255" s="4" t="s">
        <v>1046</v>
      </c>
      <c r="F255" s="4" t="s">
        <v>1032</v>
      </c>
      <c r="G255" s="4" t="s">
        <v>844</v>
      </c>
      <c r="H255" s="5">
        <v>822.29</v>
      </c>
    </row>
    <row r="256" spans="1:8" ht="15.75" customHeight="1">
      <c r="A256" s="2"/>
      <c r="B256" s="2"/>
      <c r="C256" s="4" t="s">
        <v>1567</v>
      </c>
      <c r="D256" s="4" t="s">
        <v>1600</v>
      </c>
      <c r="E256" s="4" t="s">
        <v>1046</v>
      </c>
      <c r="F256" s="4" t="s">
        <v>1032</v>
      </c>
      <c r="G256" s="4" t="s">
        <v>844</v>
      </c>
      <c r="H256" s="5">
        <v>401.69</v>
      </c>
    </row>
    <row r="257" spans="1:8" ht="15.75" customHeight="1">
      <c r="A257" s="2"/>
      <c r="B257" s="2"/>
      <c r="C257" s="4" t="s">
        <v>1568</v>
      </c>
      <c r="D257" s="4" t="s">
        <v>1601</v>
      </c>
      <c r="E257" s="4" t="s">
        <v>1046</v>
      </c>
      <c r="F257" s="4" t="s">
        <v>1032</v>
      </c>
      <c r="G257" s="4" t="s">
        <v>844</v>
      </c>
      <c r="H257" s="5">
        <v>1665.66</v>
      </c>
    </row>
    <row r="258" spans="1:8" ht="15.75" customHeight="1">
      <c r="A258" s="2"/>
      <c r="B258" s="271" t="s">
        <v>1047</v>
      </c>
      <c r="C258" s="271"/>
      <c r="D258" s="271"/>
      <c r="E258" s="271"/>
      <c r="F258" s="271"/>
      <c r="G258" s="271"/>
      <c r="H258" s="271"/>
    </row>
    <row r="259" spans="1:8" ht="15.75" customHeight="1">
      <c r="A259" s="2"/>
      <c r="B259" s="2"/>
      <c r="C259" s="4" t="s">
        <v>1561</v>
      </c>
      <c r="D259" s="4" t="s">
        <v>1599</v>
      </c>
      <c r="E259" s="4" t="s">
        <v>1048</v>
      </c>
      <c r="F259" s="4" t="s">
        <v>1038</v>
      </c>
      <c r="G259" s="4" t="s">
        <v>871</v>
      </c>
      <c r="H259" s="5">
        <v>776.16</v>
      </c>
    </row>
    <row r="260" spans="1:8" ht="15.75" customHeight="1">
      <c r="A260" s="2"/>
      <c r="B260" s="2"/>
      <c r="C260" s="4" t="s">
        <v>1561</v>
      </c>
      <c r="D260" s="4" t="s">
        <v>1599</v>
      </c>
      <c r="E260" s="4" t="s">
        <v>1048</v>
      </c>
      <c r="F260" s="4" t="s">
        <v>1038</v>
      </c>
      <c r="G260" s="4" t="s">
        <v>871</v>
      </c>
      <c r="H260" s="5">
        <v>1200</v>
      </c>
    </row>
    <row r="261" spans="1:8" ht="15.75" customHeight="1">
      <c r="A261" s="2"/>
      <c r="B261" s="2"/>
      <c r="C261" s="4" t="s">
        <v>1561</v>
      </c>
      <c r="D261" s="4" t="s">
        <v>1599</v>
      </c>
      <c r="E261" s="4" t="s">
        <v>1048</v>
      </c>
      <c r="F261" s="4" t="s">
        <v>1038</v>
      </c>
      <c r="G261" s="4" t="s">
        <v>871</v>
      </c>
      <c r="H261" s="5">
        <v>445</v>
      </c>
    </row>
    <row r="262" spans="1:8" ht="15.75" customHeight="1">
      <c r="A262" s="2"/>
      <c r="B262" s="271" t="s">
        <v>1049</v>
      </c>
      <c r="C262" s="271"/>
      <c r="D262" s="271"/>
      <c r="E262" s="271"/>
      <c r="F262" s="271"/>
      <c r="G262" s="271"/>
      <c r="H262" s="271"/>
    </row>
    <row r="263" spans="1:8" ht="15.75" customHeight="1">
      <c r="A263" s="2"/>
      <c r="B263" s="2"/>
      <c r="C263" s="4" t="s">
        <v>1561</v>
      </c>
      <c r="D263" s="4" t="s">
        <v>1599</v>
      </c>
      <c r="E263" s="4" t="s">
        <v>1040</v>
      </c>
      <c r="F263" s="4" t="s">
        <v>867</v>
      </c>
      <c r="G263" s="4" t="s">
        <v>833</v>
      </c>
      <c r="H263" s="5">
        <v>450</v>
      </c>
    </row>
    <row r="264" spans="1:8" ht="15.75" customHeight="1">
      <c r="A264" s="2"/>
      <c r="B264" s="2"/>
      <c r="C264" s="4" t="s">
        <v>1561</v>
      </c>
      <c r="D264" s="4" t="s">
        <v>1599</v>
      </c>
      <c r="E264" s="4" t="s">
        <v>1040</v>
      </c>
      <c r="F264" s="4" t="s">
        <v>867</v>
      </c>
      <c r="G264" s="4" t="s">
        <v>833</v>
      </c>
      <c r="H264" s="5">
        <v>50</v>
      </c>
    </row>
    <row r="265" spans="1:8" ht="15.75" customHeight="1">
      <c r="A265" s="2"/>
      <c r="B265" s="2"/>
      <c r="C265" s="4" t="s">
        <v>1561</v>
      </c>
      <c r="D265" s="4" t="s">
        <v>1599</v>
      </c>
      <c r="E265" s="4" t="s">
        <v>1040</v>
      </c>
      <c r="F265" s="4" t="s">
        <v>867</v>
      </c>
      <c r="G265" s="4" t="s">
        <v>833</v>
      </c>
      <c r="H265" s="5">
        <v>30</v>
      </c>
    </row>
    <row r="266" spans="1:8" ht="15.75" customHeight="1">
      <c r="A266" s="2"/>
      <c r="B266" s="2"/>
      <c r="C266" s="4" t="s">
        <v>1570</v>
      </c>
      <c r="D266" s="4" t="s">
        <v>1585</v>
      </c>
      <c r="E266" s="4" t="s">
        <v>1040</v>
      </c>
      <c r="F266" s="4" t="s">
        <v>867</v>
      </c>
      <c r="G266" s="4" t="s">
        <v>833</v>
      </c>
      <c r="H266" s="5">
        <v>275</v>
      </c>
    </row>
    <row r="267" spans="1:8" ht="15.75" customHeight="1">
      <c r="A267" s="2"/>
      <c r="B267" s="271" t="s">
        <v>1050</v>
      </c>
      <c r="C267" s="271"/>
      <c r="D267" s="271"/>
      <c r="E267" s="271"/>
      <c r="F267" s="271"/>
      <c r="G267" s="271"/>
      <c r="H267" s="271"/>
    </row>
    <row r="268" spans="1:8" ht="15.75" customHeight="1">
      <c r="A268" s="2"/>
      <c r="B268" s="2"/>
      <c r="C268" s="4" t="s">
        <v>1561</v>
      </c>
      <c r="D268" s="4" t="s">
        <v>1599</v>
      </c>
      <c r="E268" s="4" t="s">
        <v>1624</v>
      </c>
      <c r="F268" s="4" t="s">
        <v>1051</v>
      </c>
      <c r="G268" s="4" t="s">
        <v>836</v>
      </c>
      <c r="H268" s="5">
        <v>75</v>
      </c>
    </row>
    <row r="269" spans="1:8" ht="15.75" customHeight="1">
      <c r="A269" s="2"/>
      <c r="B269" s="2"/>
      <c r="C269" s="4" t="s">
        <v>1561</v>
      </c>
      <c r="D269" s="4" t="s">
        <v>1599</v>
      </c>
      <c r="E269" s="4" t="s">
        <v>1624</v>
      </c>
      <c r="F269" s="4" t="s">
        <v>1051</v>
      </c>
      <c r="G269" s="4" t="s">
        <v>836</v>
      </c>
      <c r="H269" s="5">
        <v>75</v>
      </c>
    </row>
    <row r="270" spans="1:8" ht="15.75" customHeight="1">
      <c r="A270" s="2"/>
      <c r="B270" s="2"/>
      <c r="C270" s="4" t="s">
        <v>1561</v>
      </c>
      <c r="D270" s="4" t="s">
        <v>1599</v>
      </c>
      <c r="E270" s="4" t="s">
        <v>1624</v>
      </c>
      <c r="F270" s="4" t="s">
        <v>1051</v>
      </c>
      <c r="G270" s="4" t="s">
        <v>836</v>
      </c>
      <c r="H270" s="5">
        <v>8</v>
      </c>
    </row>
    <row r="271" spans="1:8" ht="15.75" customHeight="1">
      <c r="A271" s="2"/>
      <c r="B271" s="2"/>
      <c r="C271" s="4" t="s">
        <v>1561</v>
      </c>
      <c r="D271" s="4" t="s">
        <v>1599</v>
      </c>
      <c r="E271" s="4" t="s">
        <v>1624</v>
      </c>
      <c r="F271" s="4" t="s">
        <v>1051</v>
      </c>
      <c r="G271" s="4" t="s">
        <v>836</v>
      </c>
      <c r="H271" s="5">
        <v>8</v>
      </c>
    </row>
    <row r="272" spans="1:8" ht="15.75" customHeight="1">
      <c r="A272" s="2"/>
      <c r="B272" s="2"/>
      <c r="C272" s="4" t="s">
        <v>1561</v>
      </c>
      <c r="D272" s="4" t="s">
        <v>1599</v>
      </c>
      <c r="E272" s="4" t="s">
        <v>1624</v>
      </c>
      <c r="F272" s="4" t="s">
        <v>1051</v>
      </c>
      <c r="G272" s="4" t="s">
        <v>836</v>
      </c>
      <c r="H272" s="5">
        <v>60</v>
      </c>
    </row>
    <row r="273" spans="1:8" ht="15.75" customHeight="1">
      <c r="A273" s="2"/>
      <c r="B273" s="2"/>
      <c r="C273" s="4" t="s">
        <v>1570</v>
      </c>
      <c r="D273" s="4" t="s">
        <v>1585</v>
      </c>
      <c r="E273" s="4" t="s">
        <v>1624</v>
      </c>
      <c r="F273" s="4" t="s">
        <v>1051</v>
      </c>
      <c r="G273" s="4" t="s">
        <v>836</v>
      </c>
      <c r="H273" s="5">
        <v>-275</v>
      </c>
    </row>
    <row r="274" spans="1:8" ht="15.75" customHeight="1">
      <c r="A274" s="2"/>
      <c r="B274" s="271" t="s">
        <v>1052</v>
      </c>
      <c r="C274" s="271"/>
      <c r="D274" s="271"/>
      <c r="E274" s="271"/>
      <c r="F274" s="271"/>
      <c r="G274" s="271"/>
      <c r="H274" s="271"/>
    </row>
    <row r="275" spans="1:8" ht="15.75" customHeight="1">
      <c r="A275" s="2"/>
      <c r="B275" s="2"/>
      <c r="C275" s="4" t="s">
        <v>1561</v>
      </c>
      <c r="D275" s="4" t="s">
        <v>1599</v>
      </c>
      <c r="E275" s="4" t="s">
        <v>1044</v>
      </c>
      <c r="F275" s="4" t="s">
        <v>863</v>
      </c>
      <c r="G275" s="4" t="s">
        <v>841</v>
      </c>
      <c r="H275" s="5">
        <v>15.01</v>
      </c>
    </row>
    <row r="276" spans="1:8" ht="15.75" customHeight="1">
      <c r="A276" s="2"/>
      <c r="B276" s="2"/>
      <c r="C276" s="4" t="s">
        <v>1561</v>
      </c>
      <c r="D276" s="4" t="s">
        <v>1599</v>
      </c>
      <c r="E276" s="4" t="s">
        <v>1044</v>
      </c>
      <c r="F276" s="4" t="s">
        <v>863</v>
      </c>
      <c r="G276" s="4" t="s">
        <v>841</v>
      </c>
      <c r="H276" s="5">
        <v>39.79</v>
      </c>
    </row>
    <row r="277" spans="1:8" ht="15.75" customHeight="1">
      <c r="A277" s="2"/>
      <c r="B277" s="2"/>
      <c r="C277" s="4" t="s">
        <v>1561</v>
      </c>
      <c r="D277" s="4" t="s">
        <v>1599</v>
      </c>
      <c r="E277" s="4" t="s">
        <v>1044</v>
      </c>
      <c r="F277" s="4" t="s">
        <v>863</v>
      </c>
      <c r="G277" s="4" t="s">
        <v>841</v>
      </c>
      <c r="H277" s="5">
        <v>443</v>
      </c>
    </row>
    <row r="278" spans="1:8" ht="15.75" customHeight="1">
      <c r="A278" s="2"/>
      <c r="B278" s="271" t="s">
        <v>1053</v>
      </c>
      <c r="C278" s="271"/>
      <c r="D278" s="271"/>
      <c r="E278" s="271"/>
      <c r="F278" s="271"/>
      <c r="G278" s="271"/>
      <c r="H278" s="271"/>
    </row>
    <row r="279" spans="1:8" ht="15.75" customHeight="1">
      <c r="A279" s="2"/>
      <c r="B279" s="2"/>
      <c r="C279" s="4" t="s">
        <v>1561</v>
      </c>
      <c r="D279" s="4" t="s">
        <v>1599</v>
      </c>
      <c r="E279" s="4" t="s">
        <v>1031</v>
      </c>
      <c r="F279" s="4" t="s">
        <v>1032</v>
      </c>
      <c r="G279" s="4" t="s">
        <v>853</v>
      </c>
      <c r="H279" s="5">
        <v>20</v>
      </c>
    </row>
    <row r="280" spans="1:8" ht="15.75" customHeight="1">
      <c r="A280" s="2"/>
      <c r="B280" s="2"/>
      <c r="C280" s="4" t="s">
        <v>533</v>
      </c>
      <c r="D280" s="4" t="s">
        <v>1585</v>
      </c>
      <c r="E280" s="4" t="s">
        <v>1031</v>
      </c>
      <c r="F280" s="4" t="s">
        <v>1032</v>
      </c>
      <c r="G280" s="4" t="s">
        <v>853</v>
      </c>
      <c r="H280" s="5">
        <v>-12.5</v>
      </c>
    </row>
    <row r="281" spans="1:8" ht="15.75" customHeight="1">
      <c r="A281" s="271" t="s">
        <v>1054</v>
      </c>
      <c r="B281" s="271"/>
      <c r="C281" s="271"/>
      <c r="D281" s="271"/>
      <c r="E281" s="271"/>
      <c r="F281" s="271"/>
      <c r="G281" s="271"/>
      <c r="H281" s="271"/>
    </row>
    <row r="282" spans="1:8" ht="15.75" customHeight="1">
      <c r="A282" s="2"/>
      <c r="B282" s="271" t="s">
        <v>1055</v>
      </c>
      <c r="C282" s="271"/>
      <c r="D282" s="271"/>
      <c r="E282" s="271"/>
      <c r="F282" s="271"/>
      <c r="G282" s="271"/>
      <c r="H282" s="271"/>
    </row>
    <row r="283" spans="1:8" ht="15.75" customHeight="1">
      <c r="A283" s="2"/>
      <c r="B283" s="2"/>
      <c r="C283" s="4" t="s">
        <v>1565</v>
      </c>
      <c r="D283" s="4" t="s">
        <v>1596</v>
      </c>
      <c r="E283" s="4" t="s">
        <v>1056</v>
      </c>
      <c r="F283" s="4" t="s">
        <v>1057</v>
      </c>
      <c r="G283" s="4" t="s">
        <v>841</v>
      </c>
      <c r="H283" s="5">
        <v>703.63</v>
      </c>
    </row>
    <row r="284" spans="1:8" ht="15.75" customHeight="1">
      <c r="A284" s="2"/>
      <c r="B284" s="271" t="s">
        <v>1058</v>
      </c>
      <c r="C284" s="271"/>
      <c r="D284" s="271"/>
      <c r="E284" s="271"/>
      <c r="F284" s="271"/>
      <c r="G284" s="271"/>
      <c r="H284" s="271"/>
    </row>
    <row r="285" spans="1:8" ht="15.75" customHeight="1">
      <c r="A285" s="2"/>
      <c r="B285" s="2"/>
      <c r="C285" s="4" t="s">
        <v>1565</v>
      </c>
      <c r="D285" s="4" t="s">
        <v>1059</v>
      </c>
      <c r="E285" s="4" t="s">
        <v>1056</v>
      </c>
      <c r="F285" s="4" t="s">
        <v>1057</v>
      </c>
      <c r="G285" s="4" t="s">
        <v>841</v>
      </c>
      <c r="H285" s="5">
        <v>166.06</v>
      </c>
    </row>
    <row r="286" spans="1:8" ht="15.75" customHeight="1">
      <c r="A286" s="2"/>
      <c r="B286" s="271" t="s">
        <v>0</v>
      </c>
      <c r="C286" s="271"/>
      <c r="D286" s="271"/>
      <c r="E286" s="271"/>
      <c r="F286" s="271"/>
      <c r="G286" s="271"/>
      <c r="H286" s="271"/>
    </row>
    <row r="287" spans="1:8" ht="15.75" customHeight="1">
      <c r="A287" s="2"/>
      <c r="B287" s="2"/>
      <c r="C287" s="4" t="s">
        <v>1565</v>
      </c>
      <c r="D287" s="4" t="s">
        <v>1596</v>
      </c>
      <c r="E287" s="4" t="s">
        <v>1</v>
      </c>
      <c r="F287" s="4" t="s">
        <v>832</v>
      </c>
      <c r="G287" s="4" t="s">
        <v>833</v>
      </c>
      <c r="H287" s="5">
        <v>703.63</v>
      </c>
    </row>
    <row r="288" spans="1:8" ht="15.75" customHeight="1">
      <c r="A288" s="2"/>
      <c r="B288" s="271" t="s">
        <v>2</v>
      </c>
      <c r="C288" s="271"/>
      <c r="D288" s="271"/>
      <c r="E288" s="271"/>
      <c r="F288" s="271"/>
      <c r="G288" s="271"/>
      <c r="H288" s="271"/>
    </row>
    <row r="289" spans="1:8" ht="15.75" customHeight="1">
      <c r="A289" s="2"/>
      <c r="B289" s="2"/>
      <c r="C289" s="4" t="s">
        <v>1565</v>
      </c>
      <c r="D289" s="4" t="s">
        <v>1596</v>
      </c>
      <c r="E289" s="4" t="s">
        <v>1056</v>
      </c>
      <c r="F289" s="4" t="s">
        <v>1057</v>
      </c>
      <c r="G289" s="4" t="s">
        <v>841</v>
      </c>
      <c r="H289" s="5">
        <v>703.63</v>
      </c>
    </row>
    <row r="290" spans="1:8" ht="15.75" customHeight="1">
      <c r="A290" s="2"/>
      <c r="B290" s="271" t="s">
        <v>3</v>
      </c>
      <c r="C290" s="271"/>
      <c r="D290" s="271"/>
      <c r="E290" s="271"/>
      <c r="F290" s="271"/>
      <c r="G290" s="271"/>
      <c r="H290" s="271"/>
    </row>
    <row r="291" spans="1:8" ht="15.75" customHeight="1">
      <c r="A291" s="2"/>
      <c r="B291" s="2"/>
      <c r="C291" s="4" t="s">
        <v>1556</v>
      </c>
      <c r="D291" s="4" t="s">
        <v>1581</v>
      </c>
      <c r="E291" s="4" t="s">
        <v>1056</v>
      </c>
      <c r="F291" s="4" t="s">
        <v>1057</v>
      </c>
      <c r="G291" s="4" t="s">
        <v>841</v>
      </c>
      <c r="H291" s="5">
        <v>1948.5</v>
      </c>
    </row>
    <row r="292" spans="1:8" ht="15.75" customHeight="1">
      <c r="A292" s="271" t="s">
        <v>4</v>
      </c>
      <c r="B292" s="271"/>
      <c r="C292" s="271"/>
      <c r="D292" s="271"/>
      <c r="E292" s="271"/>
      <c r="F292" s="271"/>
      <c r="G292" s="271"/>
      <c r="H292" s="271"/>
    </row>
    <row r="293" spans="1:8" ht="15.75" customHeight="1">
      <c r="A293" s="2"/>
      <c r="B293" s="271" t="s">
        <v>5</v>
      </c>
      <c r="C293" s="271"/>
      <c r="D293" s="271"/>
      <c r="E293" s="271"/>
      <c r="F293" s="271"/>
      <c r="G293" s="271"/>
      <c r="H293" s="271"/>
    </row>
    <row r="294" spans="1:8" ht="15.75" customHeight="1">
      <c r="A294" s="2"/>
      <c r="B294" s="2"/>
      <c r="C294" s="4" t="s">
        <v>1565</v>
      </c>
      <c r="D294" s="4" t="s">
        <v>1580</v>
      </c>
      <c r="E294" s="4" t="s">
        <v>6</v>
      </c>
      <c r="F294" s="4" t="s">
        <v>7</v>
      </c>
      <c r="G294" s="4" t="s">
        <v>853</v>
      </c>
      <c r="H294" s="5">
        <v>114.36</v>
      </c>
    </row>
    <row r="295" spans="1:8" ht="15.75" customHeight="1">
      <c r="A295" s="271" t="s">
        <v>8</v>
      </c>
      <c r="B295" s="271"/>
      <c r="C295" s="271"/>
      <c r="D295" s="271"/>
      <c r="E295" s="271"/>
      <c r="F295" s="271"/>
      <c r="G295" s="271"/>
      <c r="H295" s="271"/>
    </row>
    <row r="296" spans="1:8" ht="15.75" customHeight="1">
      <c r="A296" s="2"/>
      <c r="B296" s="271" t="s">
        <v>9</v>
      </c>
      <c r="C296" s="271"/>
      <c r="D296" s="271"/>
      <c r="E296" s="271"/>
      <c r="F296" s="271"/>
      <c r="G296" s="271"/>
      <c r="H296" s="271"/>
    </row>
    <row r="297" spans="1:8" ht="15.75" customHeight="1">
      <c r="A297" s="2"/>
      <c r="B297" s="2"/>
      <c r="C297" s="4" t="s">
        <v>1560</v>
      </c>
      <c r="D297" s="4" t="s">
        <v>1586</v>
      </c>
      <c r="E297" s="4" t="s">
        <v>10</v>
      </c>
      <c r="F297" s="4" t="s">
        <v>940</v>
      </c>
      <c r="G297" s="4" t="s">
        <v>871</v>
      </c>
      <c r="H297" s="5">
        <v>6711.5</v>
      </c>
    </row>
    <row r="298" spans="1:8" ht="15.75" customHeight="1">
      <c r="A298" s="2"/>
      <c r="B298" s="271" t="s">
        <v>11</v>
      </c>
      <c r="C298" s="271"/>
      <c r="D298" s="271"/>
      <c r="E298" s="271"/>
      <c r="F298" s="271"/>
      <c r="G298" s="271"/>
      <c r="H298" s="271"/>
    </row>
    <row r="299" spans="1:8" ht="15.75" customHeight="1">
      <c r="A299" s="2"/>
      <c r="B299" s="2"/>
      <c r="C299" s="4" t="s">
        <v>1558</v>
      </c>
      <c r="D299" s="4" t="s">
        <v>431</v>
      </c>
      <c r="E299" s="4" t="s">
        <v>12</v>
      </c>
      <c r="F299" s="4" t="s">
        <v>13</v>
      </c>
      <c r="G299" s="4" t="s">
        <v>833</v>
      </c>
      <c r="H299" s="5">
        <v>29372.84</v>
      </c>
    </row>
    <row r="300" spans="1:8" ht="15.75" customHeight="1">
      <c r="A300" s="2"/>
      <c r="B300" s="271" t="s">
        <v>14</v>
      </c>
      <c r="C300" s="271"/>
      <c r="D300" s="271"/>
      <c r="E300" s="271"/>
      <c r="F300" s="271"/>
      <c r="G300" s="271"/>
      <c r="H300" s="271"/>
    </row>
    <row r="301" spans="1:8" ht="15.75" customHeight="1">
      <c r="A301" s="2"/>
      <c r="B301" s="2"/>
      <c r="C301" s="4" t="s">
        <v>1553</v>
      </c>
      <c r="D301" s="4" t="s">
        <v>1577</v>
      </c>
      <c r="E301" s="4" t="s">
        <v>15</v>
      </c>
      <c r="F301" s="4" t="s">
        <v>832</v>
      </c>
      <c r="G301" s="4" t="s">
        <v>833</v>
      </c>
      <c r="H301" s="5">
        <v>1036.09</v>
      </c>
    </row>
    <row r="302" spans="1:8" ht="15.75" customHeight="1">
      <c r="A302" s="2"/>
      <c r="B302" s="271" t="s">
        <v>16</v>
      </c>
      <c r="C302" s="271"/>
      <c r="D302" s="271"/>
      <c r="E302" s="271"/>
      <c r="F302" s="271"/>
      <c r="G302" s="271"/>
      <c r="H302" s="271"/>
    </row>
    <row r="303" spans="1:8" ht="15.75" customHeight="1">
      <c r="A303" s="2"/>
      <c r="B303" s="2"/>
      <c r="C303" s="4" t="s">
        <v>1560</v>
      </c>
      <c r="D303" s="4" t="s">
        <v>1586</v>
      </c>
      <c r="E303" s="4" t="s">
        <v>17</v>
      </c>
      <c r="F303" s="4" t="s">
        <v>943</v>
      </c>
      <c r="G303" s="4" t="s">
        <v>833</v>
      </c>
      <c r="H303" s="5">
        <v>6711.5</v>
      </c>
    </row>
    <row r="304" spans="1:8" ht="15.75" customHeight="1">
      <c r="A304" s="2"/>
      <c r="B304" s="271" t="s">
        <v>18</v>
      </c>
      <c r="C304" s="271"/>
      <c r="D304" s="271"/>
      <c r="E304" s="271"/>
      <c r="F304" s="271"/>
      <c r="G304" s="271"/>
      <c r="H304" s="271"/>
    </row>
    <row r="305" spans="1:8" ht="15.75" customHeight="1">
      <c r="A305" s="2"/>
      <c r="B305" s="2"/>
      <c r="C305" s="4" t="s">
        <v>1553</v>
      </c>
      <c r="D305" s="4" t="s">
        <v>1577</v>
      </c>
      <c r="E305" s="4" t="s">
        <v>19</v>
      </c>
      <c r="F305" s="4" t="s">
        <v>954</v>
      </c>
      <c r="G305" s="4" t="s">
        <v>833</v>
      </c>
      <c r="H305" s="5">
        <v>3298.19</v>
      </c>
    </row>
    <row r="306" spans="1:8" ht="15.75" customHeight="1">
      <c r="A306" s="2"/>
      <c r="B306" s="271" t="s">
        <v>20</v>
      </c>
      <c r="C306" s="271"/>
      <c r="D306" s="271"/>
      <c r="E306" s="271"/>
      <c r="F306" s="271"/>
      <c r="G306" s="271"/>
      <c r="H306" s="271"/>
    </row>
    <row r="307" spans="1:8" ht="15.75" customHeight="1">
      <c r="A307" s="2"/>
      <c r="B307" s="2"/>
      <c r="C307" s="4" t="s">
        <v>1553</v>
      </c>
      <c r="D307" s="4" t="s">
        <v>1577</v>
      </c>
      <c r="E307" s="4" t="s">
        <v>19</v>
      </c>
      <c r="F307" s="4" t="s">
        <v>954</v>
      </c>
      <c r="G307" s="4" t="s">
        <v>833</v>
      </c>
      <c r="H307" s="5">
        <v>1703.76</v>
      </c>
    </row>
    <row r="308" spans="1:8" ht="15.75" customHeight="1">
      <c r="A308" s="2"/>
      <c r="B308" s="271" t="s">
        <v>21</v>
      </c>
      <c r="C308" s="271"/>
      <c r="D308" s="271"/>
      <c r="E308" s="271"/>
      <c r="F308" s="271"/>
      <c r="G308" s="271"/>
      <c r="H308" s="271"/>
    </row>
    <row r="309" spans="1:8" ht="15.75" customHeight="1">
      <c r="A309" s="2"/>
      <c r="B309" s="2"/>
      <c r="C309" s="4" t="s">
        <v>1553</v>
      </c>
      <c r="D309" s="4" t="s">
        <v>1577</v>
      </c>
      <c r="E309" s="4" t="s">
        <v>22</v>
      </c>
      <c r="F309" s="4" t="s">
        <v>978</v>
      </c>
      <c r="G309" s="4" t="s">
        <v>833</v>
      </c>
      <c r="H309" s="5">
        <v>4150.16</v>
      </c>
    </row>
    <row r="310" spans="1:8" ht="15.75" customHeight="1">
      <c r="A310" s="2"/>
      <c r="B310" s="271" t="s">
        <v>23</v>
      </c>
      <c r="C310" s="271"/>
      <c r="D310" s="271"/>
      <c r="E310" s="271"/>
      <c r="F310" s="271"/>
      <c r="G310" s="271"/>
      <c r="H310" s="271"/>
    </row>
    <row r="311" spans="1:8" ht="15.75" customHeight="1">
      <c r="A311" s="2"/>
      <c r="B311" s="2"/>
      <c r="C311" s="4" t="s">
        <v>1560</v>
      </c>
      <c r="D311" s="4" t="s">
        <v>1586</v>
      </c>
      <c r="E311" s="4" t="s">
        <v>24</v>
      </c>
      <c r="F311" s="4" t="s">
        <v>946</v>
      </c>
      <c r="G311" s="4" t="s">
        <v>836</v>
      </c>
      <c r="H311" s="5">
        <v>6711.5</v>
      </c>
    </row>
    <row r="312" spans="1:8" ht="15.75" customHeight="1">
      <c r="A312" s="2"/>
      <c r="B312" s="271" t="s">
        <v>25</v>
      </c>
      <c r="C312" s="271"/>
      <c r="D312" s="271"/>
      <c r="E312" s="271"/>
      <c r="F312" s="271"/>
      <c r="G312" s="271"/>
      <c r="H312" s="271"/>
    </row>
    <row r="313" spans="1:8" ht="15.75" customHeight="1">
      <c r="A313" s="2"/>
      <c r="B313" s="2"/>
      <c r="C313" s="4" t="s">
        <v>1560</v>
      </c>
      <c r="D313" s="4" t="s">
        <v>1580</v>
      </c>
      <c r="E313" s="4" t="s">
        <v>26</v>
      </c>
      <c r="F313" s="4" t="s">
        <v>27</v>
      </c>
      <c r="G313" s="4" t="s">
        <v>836</v>
      </c>
      <c r="H313" s="5">
        <v>270.63</v>
      </c>
    </row>
    <row r="314" spans="1:8" ht="15.75" customHeight="1">
      <c r="A314" s="2"/>
      <c r="B314" s="271" t="s">
        <v>28</v>
      </c>
      <c r="C314" s="271"/>
      <c r="D314" s="271"/>
      <c r="E314" s="271"/>
      <c r="F314" s="271"/>
      <c r="G314" s="271"/>
      <c r="H314" s="271"/>
    </row>
    <row r="315" spans="1:8" ht="15.75" customHeight="1">
      <c r="A315" s="2"/>
      <c r="B315" s="2"/>
      <c r="C315" s="4" t="s">
        <v>1560</v>
      </c>
      <c r="D315" s="4" t="s">
        <v>1586</v>
      </c>
      <c r="E315" s="4" t="s">
        <v>29</v>
      </c>
      <c r="F315" s="4" t="s">
        <v>1012</v>
      </c>
      <c r="G315" s="4" t="s">
        <v>841</v>
      </c>
      <c r="H315" s="5">
        <v>6865.53</v>
      </c>
    </row>
    <row r="316" spans="1:8" ht="15.75" customHeight="1">
      <c r="A316" s="2"/>
      <c r="B316" s="271" t="s">
        <v>30</v>
      </c>
      <c r="C316" s="271"/>
      <c r="D316" s="271"/>
      <c r="E316" s="271"/>
      <c r="F316" s="271"/>
      <c r="G316" s="271"/>
      <c r="H316" s="271"/>
    </row>
    <row r="317" spans="1:8" ht="15.75" customHeight="1">
      <c r="A317" s="2"/>
      <c r="B317" s="2"/>
      <c r="C317" s="4" t="s">
        <v>1560</v>
      </c>
      <c r="D317" s="4" t="s">
        <v>1586</v>
      </c>
      <c r="E317" s="4" t="s">
        <v>31</v>
      </c>
      <c r="F317" s="4" t="s">
        <v>32</v>
      </c>
      <c r="G317" s="4" t="s">
        <v>844</v>
      </c>
      <c r="H317" s="5">
        <v>592.88</v>
      </c>
    </row>
    <row r="318" spans="1:8" ht="15.75" customHeight="1">
      <c r="A318" s="2"/>
      <c r="B318" s="271" t="s">
        <v>33</v>
      </c>
      <c r="C318" s="271"/>
      <c r="D318" s="271"/>
      <c r="E318" s="271"/>
      <c r="F318" s="271"/>
      <c r="G318" s="271"/>
      <c r="H318" s="271"/>
    </row>
    <row r="319" spans="1:8" ht="15.75" customHeight="1">
      <c r="A319" s="2"/>
      <c r="B319" s="2"/>
      <c r="C319" s="4" t="s">
        <v>1560</v>
      </c>
      <c r="D319" s="4" t="s">
        <v>1586</v>
      </c>
      <c r="E319" s="4" t="s">
        <v>34</v>
      </c>
      <c r="F319" s="4" t="s">
        <v>993</v>
      </c>
      <c r="G319" s="4" t="s">
        <v>853</v>
      </c>
      <c r="H319" s="5">
        <v>6711.5</v>
      </c>
    </row>
    <row r="320" spans="1:8" ht="15.75" customHeight="1">
      <c r="A320" s="2"/>
      <c r="B320" s="271" t="s">
        <v>35</v>
      </c>
      <c r="C320" s="271"/>
      <c r="D320" s="271"/>
      <c r="E320" s="271"/>
      <c r="F320" s="271"/>
      <c r="G320" s="271"/>
      <c r="H320" s="271"/>
    </row>
    <row r="321" spans="1:8" ht="15.75" customHeight="1">
      <c r="A321" s="2"/>
      <c r="B321" s="2"/>
      <c r="C321" s="4" t="s">
        <v>1560</v>
      </c>
      <c r="D321" s="4" t="s">
        <v>1586</v>
      </c>
      <c r="E321" s="4"/>
      <c r="F321" s="4"/>
      <c r="G321" s="4" t="s">
        <v>844</v>
      </c>
      <c r="H321" s="5">
        <v>-144.6</v>
      </c>
    </row>
    <row r="322" spans="1:8" ht="15.75" customHeight="1">
      <c r="A322" s="2"/>
      <c r="B322" s="271" t="s">
        <v>36</v>
      </c>
      <c r="C322" s="271"/>
      <c r="D322" s="271"/>
      <c r="E322" s="271"/>
      <c r="F322" s="271"/>
      <c r="G322" s="271"/>
      <c r="H322" s="271"/>
    </row>
    <row r="323" spans="1:8" ht="15.75" customHeight="1">
      <c r="A323" s="2"/>
      <c r="B323" s="2"/>
      <c r="C323" s="4" t="s">
        <v>1553</v>
      </c>
      <c r="D323" s="4" t="s">
        <v>1577</v>
      </c>
      <c r="E323" s="4" t="s">
        <v>37</v>
      </c>
      <c r="F323" s="4" t="s">
        <v>843</v>
      </c>
      <c r="G323" s="4" t="s">
        <v>844</v>
      </c>
      <c r="H323" s="5">
        <v>666.19</v>
      </c>
    </row>
    <row r="324" spans="1:8" ht="15.75" customHeight="1">
      <c r="A324" s="2"/>
      <c r="B324" s="271" t="s">
        <v>38</v>
      </c>
      <c r="C324" s="271"/>
      <c r="D324" s="271"/>
      <c r="E324" s="271"/>
      <c r="F324" s="271"/>
      <c r="G324" s="271"/>
      <c r="H324" s="271"/>
    </row>
    <row r="325" spans="1:8" ht="15.75" customHeight="1">
      <c r="A325" s="2"/>
      <c r="B325" s="2"/>
      <c r="C325" s="4" t="s">
        <v>1560</v>
      </c>
      <c r="D325" s="4" t="s">
        <v>1586</v>
      </c>
      <c r="E325" s="4" t="s">
        <v>37</v>
      </c>
      <c r="F325" s="4" t="s">
        <v>843</v>
      </c>
      <c r="G325" s="4" t="s">
        <v>844</v>
      </c>
      <c r="H325" s="5">
        <v>6715.17</v>
      </c>
    </row>
    <row r="326" spans="1:8" ht="15.75" customHeight="1">
      <c r="A326" s="2"/>
      <c r="B326" s="271" t="s">
        <v>39</v>
      </c>
      <c r="C326" s="271"/>
      <c r="D326" s="271"/>
      <c r="E326" s="271"/>
      <c r="F326" s="271"/>
      <c r="G326" s="271"/>
      <c r="H326" s="271"/>
    </row>
    <row r="327" spans="1:8" ht="15.75" customHeight="1">
      <c r="A327" s="2"/>
      <c r="B327" s="2"/>
      <c r="C327" s="4" t="s">
        <v>1558</v>
      </c>
      <c r="D327" s="4" t="s">
        <v>431</v>
      </c>
      <c r="E327" s="4" t="s">
        <v>40</v>
      </c>
      <c r="F327" s="4" t="s">
        <v>1027</v>
      </c>
      <c r="G327" s="4" t="s">
        <v>844</v>
      </c>
      <c r="H327" s="5">
        <v>31820.16</v>
      </c>
    </row>
    <row r="328" spans="1:8" ht="15.75" customHeight="1">
      <c r="A328" s="271" t="s">
        <v>41</v>
      </c>
      <c r="B328" s="271"/>
      <c r="C328" s="271"/>
      <c r="D328" s="271"/>
      <c r="E328" s="271"/>
      <c r="F328" s="271"/>
      <c r="G328" s="271"/>
      <c r="H328" s="271"/>
    </row>
    <row r="329" spans="1:8" ht="15.75" customHeight="1">
      <c r="A329" s="2"/>
      <c r="B329" s="271" t="s">
        <v>42</v>
      </c>
      <c r="C329" s="271"/>
      <c r="D329" s="271"/>
      <c r="E329" s="271"/>
      <c r="F329" s="271"/>
      <c r="G329" s="271"/>
      <c r="H329" s="271"/>
    </row>
    <row r="330" spans="1:8" ht="15.75" customHeight="1">
      <c r="A330" s="2"/>
      <c r="B330" s="2"/>
      <c r="C330" s="4" t="s">
        <v>1574</v>
      </c>
      <c r="D330" s="4" t="s">
        <v>1617</v>
      </c>
      <c r="E330" s="4" t="s">
        <v>43</v>
      </c>
      <c r="F330" s="4" t="s">
        <v>44</v>
      </c>
      <c r="G330" s="4" t="s">
        <v>836</v>
      </c>
      <c r="H330" s="5">
        <v>69.67</v>
      </c>
    </row>
    <row r="331" spans="1:8" ht="15.75" customHeight="1">
      <c r="A331" s="2"/>
      <c r="B331" s="271" t="s">
        <v>45</v>
      </c>
      <c r="C331" s="271"/>
      <c r="D331" s="271"/>
      <c r="E331" s="271"/>
      <c r="F331" s="271"/>
      <c r="G331" s="271"/>
      <c r="H331" s="271"/>
    </row>
    <row r="332" spans="1:8" ht="15.75" customHeight="1">
      <c r="A332" s="2"/>
      <c r="B332" s="2"/>
      <c r="C332" s="4" t="s">
        <v>1574</v>
      </c>
      <c r="D332" s="4" t="s">
        <v>1617</v>
      </c>
      <c r="E332" s="4" t="s">
        <v>46</v>
      </c>
      <c r="F332" s="4" t="s">
        <v>932</v>
      </c>
      <c r="G332" s="4" t="s">
        <v>836</v>
      </c>
      <c r="H332" s="5">
        <v>63.03</v>
      </c>
    </row>
    <row r="333" spans="1:8" ht="15.75" customHeight="1">
      <c r="A333" s="2"/>
      <c r="B333" s="271" t="s">
        <v>47</v>
      </c>
      <c r="C333" s="271"/>
      <c r="D333" s="271"/>
      <c r="E333" s="271"/>
      <c r="F333" s="271"/>
      <c r="G333" s="271"/>
      <c r="H333" s="271"/>
    </row>
    <row r="334" spans="1:8" ht="15.75" customHeight="1">
      <c r="A334" s="2"/>
      <c r="B334" s="2"/>
      <c r="C334" s="4" t="s">
        <v>1574</v>
      </c>
      <c r="D334" s="4" t="s">
        <v>1617</v>
      </c>
      <c r="E334" s="4" t="s">
        <v>48</v>
      </c>
      <c r="F334" s="4" t="s">
        <v>863</v>
      </c>
      <c r="G334" s="4" t="s">
        <v>853</v>
      </c>
      <c r="H334" s="5">
        <v>85.13</v>
      </c>
    </row>
    <row r="335" spans="1:8" ht="15.75" customHeight="1">
      <c r="A335" s="2"/>
      <c r="B335" s="271" t="s">
        <v>49</v>
      </c>
      <c r="C335" s="271"/>
      <c r="D335" s="271"/>
      <c r="E335" s="271"/>
      <c r="F335" s="271"/>
      <c r="G335" s="271"/>
      <c r="H335" s="271"/>
    </row>
    <row r="336" spans="1:8" ht="15.75" customHeight="1">
      <c r="A336" s="2"/>
      <c r="B336" s="2"/>
      <c r="C336" s="4" t="s">
        <v>1574</v>
      </c>
      <c r="D336" s="4" t="s">
        <v>1617</v>
      </c>
      <c r="E336" s="4" t="s">
        <v>50</v>
      </c>
      <c r="F336" s="4" t="s">
        <v>51</v>
      </c>
      <c r="G336" s="4" t="s">
        <v>844</v>
      </c>
      <c r="H336" s="5">
        <v>85.13</v>
      </c>
    </row>
    <row r="337" spans="1:8" ht="15.75" customHeight="1">
      <c r="A337" s="271" t="s">
        <v>52</v>
      </c>
      <c r="B337" s="271"/>
      <c r="C337" s="271"/>
      <c r="D337" s="271"/>
      <c r="E337" s="271"/>
      <c r="F337" s="271"/>
      <c r="G337" s="271"/>
      <c r="H337" s="271"/>
    </row>
    <row r="338" spans="1:8" ht="15.75" customHeight="1">
      <c r="A338" s="2"/>
      <c r="B338" s="271" t="s">
        <v>53</v>
      </c>
      <c r="C338" s="271"/>
      <c r="D338" s="271"/>
      <c r="E338" s="271"/>
      <c r="F338" s="271"/>
      <c r="G338" s="271"/>
      <c r="H338" s="271"/>
    </row>
    <row r="339" spans="1:8" ht="15.75" customHeight="1">
      <c r="A339" s="2"/>
      <c r="B339" s="2"/>
      <c r="C339" s="4" t="s">
        <v>1556</v>
      </c>
      <c r="D339" s="4" t="s">
        <v>857</v>
      </c>
      <c r="E339" s="4" t="s">
        <v>54</v>
      </c>
      <c r="F339" s="4" t="s">
        <v>1027</v>
      </c>
      <c r="G339" s="4" t="s">
        <v>844</v>
      </c>
      <c r="H339" s="5">
        <v>250</v>
      </c>
    </row>
    <row r="340" spans="1:8" ht="15.75" customHeight="1">
      <c r="A340" s="271" t="s">
        <v>55</v>
      </c>
      <c r="B340" s="271"/>
      <c r="C340" s="271"/>
      <c r="D340" s="271"/>
      <c r="E340" s="271"/>
      <c r="F340" s="271"/>
      <c r="G340" s="271"/>
      <c r="H340" s="271"/>
    </row>
    <row r="341" spans="1:8" ht="15.75" customHeight="1">
      <c r="A341" s="2"/>
      <c r="B341" s="271" t="s">
        <v>56</v>
      </c>
      <c r="C341" s="271"/>
      <c r="D341" s="271"/>
      <c r="E341" s="271"/>
      <c r="F341" s="271"/>
      <c r="G341" s="271"/>
      <c r="H341" s="271"/>
    </row>
    <row r="342" spans="1:8" ht="15.75" customHeight="1">
      <c r="A342" s="2"/>
      <c r="B342" s="2"/>
      <c r="C342" s="4" t="s">
        <v>1556</v>
      </c>
      <c r="D342" s="4" t="s">
        <v>1581</v>
      </c>
      <c r="E342" s="4" t="s">
        <v>57</v>
      </c>
      <c r="F342" s="4" t="s">
        <v>943</v>
      </c>
      <c r="G342" s="4" t="s">
        <v>833</v>
      </c>
      <c r="H342" s="5">
        <v>132.07</v>
      </c>
    </row>
    <row r="343" spans="1:8" ht="15.75" customHeight="1">
      <c r="A343" s="271" t="s">
        <v>58</v>
      </c>
      <c r="B343" s="271"/>
      <c r="C343" s="271"/>
      <c r="D343" s="271"/>
      <c r="E343" s="271"/>
      <c r="F343" s="271"/>
      <c r="G343" s="271"/>
      <c r="H343" s="271"/>
    </row>
    <row r="344" spans="1:8" ht="15.75" customHeight="1">
      <c r="A344" s="2"/>
      <c r="B344" s="271" t="s">
        <v>59</v>
      </c>
      <c r="C344" s="271"/>
      <c r="D344" s="271"/>
      <c r="E344" s="271"/>
      <c r="F344" s="271"/>
      <c r="G344" s="271"/>
      <c r="H344" s="271"/>
    </row>
    <row r="345" spans="1:8" ht="15.75" customHeight="1">
      <c r="A345" s="2"/>
      <c r="B345" s="2"/>
      <c r="C345" s="4" t="s">
        <v>1573</v>
      </c>
      <c r="D345" s="4" t="s">
        <v>1581</v>
      </c>
      <c r="E345" s="4" t="s">
        <v>1626</v>
      </c>
      <c r="F345" s="4" t="s">
        <v>7</v>
      </c>
      <c r="G345" s="4" t="s">
        <v>841</v>
      </c>
      <c r="H345" s="5">
        <v>785.8</v>
      </c>
    </row>
    <row r="346" spans="1:8" ht="15.75" customHeight="1">
      <c r="A346" s="2"/>
      <c r="B346" s="271" t="s">
        <v>60</v>
      </c>
      <c r="C346" s="271"/>
      <c r="D346" s="271"/>
      <c r="E346" s="271"/>
      <c r="F346" s="271"/>
      <c r="G346" s="271"/>
      <c r="H346" s="271"/>
    </row>
    <row r="347" spans="1:8" ht="15.75" customHeight="1">
      <c r="A347" s="2"/>
      <c r="B347" s="2"/>
      <c r="C347" s="4" t="s">
        <v>1573</v>
      </c>
      <c r="D347" s="4" t="s">
        <v>1581</v>
      </c>
      <c r="E347" s="4" t="s">
        <v>1626</v>
      </c>
      <c r="F347" s="4" t="s">
        <v>966</v>
      </c>
      <c r="G347" s="4" t="s">
        <v>836</v>
      </c>
      <c r="H347" s="5">
        <v>45.07</v>
      </c>
    </row>
    <row r="348" spans="1:8" ht="15.75" customHeight="1">
      <c r="A348" s="2"/>
      <c r="B348" s="271" t="s">
        <v>61</v>
      </c>
      <c r="C348" s="271"/>
      <c r="D348" s="271"/>
      <c r="E348" s="271"/>
      <c r="F348" s="271"/>
      <c r="G348" s="271"/>
      <c r="H348" s="271"/>
    </row>
    <row r="349" spans="1:8" ht="15.75" customHeight="1">
      <c r="A349" s="2"/>
      <c r="B349" s="2"/>
      <c r="C349" s="4" t="s">
        <v>1573</v>
      </c>
      <c r="D349" s="4" t="s">
        <v>1581</v>
      </c>
      <c r="E349" s="4" t="s">
        <v>1626</v>
      </c>
      <c r="F349" s="4" t="s">
        <v>966</v>
      </c>
      <c r="G349" s="4" t="s">
        <v>836</v>
      </c>
      <c r="H349" s="5">
        <v>15.44</v>
      </c>
    </row>
    <row r="350" spans="1:8" ht="15.75" customHeight="1">
      <c r="A350" s="2"/>
      <c r="B350" s="271" t="s">
        <v>62</v>
      </c>
      <c r="C350" s="271"/>
      <c r="D350" s="271"/>
      <c r="E350" s="271"/>
      <c r="F350" s="271"/>
      <c r="G350" s="271"/>
      <c r="H350" s="271"/>
    </row>
    <row r="351" spans="1:8" ht="15.75" customHeight="1">
      <c r="A351" s="2"/>
      <c r="B351" s="2"/>
      <c r="C351" s="4" t="s">
        <v>1573</v>
      </c>
      <c r="D351" s="4" t="s">
        <v>1581</v>
      </c>
      <c r="E351" s="4" t="s">
        <v>1626</v>
      </c>
      <c r="F351" s="4" t="s">
        <v>863</v>
      </c>
      <c r="G351" s="4" t="s">
        <v>841</v>
      </c>
      <c r="H351" s="5">
        <v>16.12</v>
      </c>
    </row>
    <row r="352" spans="1:8" ht="15.75" customHeight="1">
      <c r="A352" s="2"/>
      <c r="B352" s="271" t="s">
        <v>63</v>
      </c>
      <c r="C352" s="271"/>
      <c r="D352" s="271"/>
      <c r="E352" s="271"/>
      <c r="F352" s="271"/>
      <c r="G352" s="271"/>
      <c r="H352" s="271"/>
    </row>
    <row r="353" spans="1:8" ht="15.75" customHeight="1">
      <c r="A353" s="2"/>
      <c r="B353" s="2"/>
      <c r="C353" s="4" t="s">
        <v>1573</v>
      </c>
      <c r="D353" s="4" t="s">
        <v>1581</v>
      </c>
      <c r="E353" s="4" t="s">
        <v>1626</v>
      </c>
      <c r="F353" s="4" t="s">
        <v>859</v>
      </c>
      <c r="G353" s="4" t="s">
        <v>853</v>
      </c>
      <c r="H353" s="5">
        <v>15.9</v>
      </c>
    </row>
    <row r="354" spans="1:8" ht="15.75" customHeight="1">
      <c r="A354" s="2"/>
      <c r="B354" s="271" t="s">
        <v>64</v>
      </c>
      <c r="C354" s="271"/>
      <c r="D354" s="271"/>
      <c r="E354" s="271"/>
      <c r="F354" s="271"/>
      <c r="G354" s="271"/>
      <c r="H354" s="271"/>
    </row>
    <row r="355" spans="1:8" ht="15.75" customHeight="1">
      <c r="A355" s="2"/>
      <c r="B355" s="2"/>
      <c r="C355" s="4" t="s">
        <v>1573</v>
      </c>
      <c r="D355" s="4" t="s">
        <v>1581</v>
      </c>
      <c r="E355" s="4" t="s">
        <v>1626</v>
      </c>
      <c r="F355" s="4" t="s">
        <v>44</v>
      </c>
      <c r="G355" s="4" t="s">
        <v>833</v>
      </c>
      <c r="H355" s="5">
        <v>16.12</v>
      </c>
    </row>
    <row r="356" spans="1:8" ht="15.75" customHeight="1">
      <c r="A356" s="2"/>
      <c r="B356" s="271" t="s">
        <v>65</v>
      </c>
      <c r="C356" s="271"/>
      <c r="D356" s="271"/>
      <c r="E356" s="271"/>
      <c r="F356" s="271"/>
      <c r="G356" s="271"/>
      <c r="H356" s="271"/>
    </row>
    <row r="357" spans="1:8" ht="15.75" customHeight="1">
      <c r="A357" s="2"/>
      <c r="B357" s="2"/>
      <c r="C357" s="4" t="s">
        <v>1573</v>
      </c>
      <c r="D357" s="4" t="s">
        <v>1581</v>
      </c>
      <c r="E357" s="4" t="s">
        <v>66</v>
      </c>
      <c r="F357" s="4" t="s">
        <v>877</v>
      </c>
      <c r="G357" s="4" t="s">
        <v>841</v>
      </c>
      <c r="H357" s="5">
        <v>30.46</v>
      </c>
    </row>
    <row r="358" spans="1:8" ht="15.75" customHeight="1">
      <c r="A358" s="2"/>
      <c r="B358" s="271" t="s">
        <v>67</v>
      </c>
      <c r="C358" s="271"/>
      <c r="D358" s="271"/>
      <c r="E358" s="271"/>
      <c r="F358" s="271"/>
      <c r="G358" s="271"/>
      <c r="H358" s="271"/>
    </row>
    <row r="359" spans="1:8" ht="15.75" customHeight="1">
      <c r="A359" s="2"/>
      <c r="B359" s="2"/>
      <c r="C359" s="4" t="s">
        <v>1573</v>
      </c>
      <c r="D359" s="4" t="s">
        <v>1581</v>
      </c>
      <c r="E359" s="4" t="s">
        <v>1626</v>
      </c>
      <c r="F359" s="4" t="s">
        <v>863</v>
      </c>
      <c r="G359" s="4" t="s">
        <v>841</v>
      </c>
      <c r="H359" s="5">
        <v>16.12</v>
      </c>
    </row>
    <row r="360" spans="1:8" ht="15.75" customHeight="1">
      <c r="A360" s="2"/>
      <c r="B360" s="271" t="s">
        <v>68</v>
      </c>
      <c r="C360" s="271"/>
      <c r="D360" s="271"/>
      <c r="E360" s="271"/>
      <c r="F360" s="271"/>
      <c r="G360" s="271"/>
      <c r="H360" s="271"/>
    </row>
    <row r="361" spans="1:8" ht="15.75" customHeight="1">
      <c r="A361" s="2"/>
      <c r="B361" s="2"/>
      <c r="C361" s="4" t="s">
        <v>1573</v>
      </c>
      <c r="D361" s="4" t="s">
        <v>1581</v>
      </c>
      <c r="E361" s="4" t="s">
        <v>1626</v>
      </c>
      <c r="F361" s="4" t="s">
        <v>863</v>
      </c>
      <c r="G361" s="4" t="s">
        <v>841</v>
      </c>
      <c r="H361" s="5">
        <v>16.12</v>
      </c>
    </row>
    <row r="362" spans="1:8" ht="15.75" customHeight="1">
      <c r="A362" s="2"/>
      <c r="B362" s="271" t="s">
        <v>69</v>
      </c>
      <c r="C362" s="271"/>
      <c r="D362" s="271"/>
      <c r="E362" s="271"/>
      <c r="F362" s="271"/>
      <c r="G362" s="271"/>
      <c r="H362" s="271"/>
    </row>
    <row r="363" spans="1:8" ht="15.75" customHeight="1">
      <c r="A363" s="2"/>
      <c r="B363" s="2"/>
      <c r="C363" s="4" t="s">
        <v>1573</v>
      </c>
      <c r="D363" s="4" t="s">
        <v>1581</v>
      </c>
      <c r="E363" s="4" t="s">
        <v>1626</v>
      </c>
      <c r="F363" s="4" t="s">
        <v>966</v>
      </c>
      <c r="G363" s="4" t="s">
        <v>836</v>
      </c>
      <c r="H363" s="5">
        <v>16.12</v>
      </c>
    </row>
    <row r="364" spans="1:8" ht="15.75" customHeight="1">
      <c r="A364" s="2"/>
      <c r="B364" s="271" t="s">
        <v>70</v>
      </c>
      <c r="C364" s="271"/>
      <c r="D364" s="271"/>
      <c r="E364" s="271"/>
      <c r="F364" s="271"/>
      <c r="G364" s="271"/>
      <c r="H364" s="271"/>
    </row>
    <row r="365" spans="1:8" ht="15.75" customHeight="1">
      <c r="A365" s="2"/>
      <c r="B365" s="2"/>
      <c r="C365" s="4" t="s">
        <v>1573</v>
      </c>
      <c r="D365" s="4" t="s">
        <v>1581</v>
      </c>
      <c r="E365" s="4" t="s">
        <v>1626</v>
      </c>
      <c r="F365" s="4" t="s">
        <v>859</v>
      </c>
      <c r="G365" s="4" t="s">
        <v>853</v>
      </c>
      <c r="H365" s="5">
        <v>616.35</v>
      </c>
    </row>
    <row r="366" spans="1:8" ht="15.75" customHeight="1">
      <c r="A366" s="2"/>
      <c r="B366" s="271" t="s">
        <v>71</v>
      </c>
      <c r="C366" s="271"/>
      <c r="D366" s="271"/>
      <c r="E366" s="271"/>
      <c r="F366" s="271"/>
      <c r="G366" s="271"/>
      <c r="H366" s="271"/>
    </row>
    <row r="367" spans="1:8" ht="15.75" customHeight="1">
      <c r="A367" s="2"/>
      <c r="B367" s="2"/>
      <c r="C367" s="4" t="s">
        <v>1573</v>
      </c>
      <c r="D367" s="4" t="s">
        <v>1581</v>
      </c>
      <c r="E367" s="4" t="s">
        <v>1626</v>
      </c>
      <c r="F367" s="4" t="s">
        <v>859</v>
      </c>
      <c r="G367" s="4" t="s">
        <v>853</v>
      </c>
      <c r="H367" s="5">
        <v>46.66</v>
      </c>
    </row>
    <row r="368" spans="1:8" ht="15.75" customHeight="1">
      <c r="A368" s="2"/>
      <c r="B368" s="271" t="s">
        <v>72</v>
      </c>
      <c r="C368" s="271"/>
      <c r="D368" s="271"/>
      <c r="E368" s="271"/>
      <c r="F368" s="271"/>
      <c r="G368" s="271"/>
      <c r="H368" s="271"/>
    </row>
    <row r="369" spans="1:8" ht="15.75" customHeight="1">
      <c r="A369" s="2"/>
      <c r="B369" s="2"/>
      <c r="C369" s="4" t="s">
        <v>1573</v>
      </c>
      <c r="D369" s="4" t="s">
        <v>1581</v>
      </c>
      <c r="E369" s="4" t="s">
        <v>1626</v>
      </c>
      <c r="F369" s="4" t="s">
        <v>859</v>
      </c>
      <c r="G369" s="4" t="s">
        <v>853</v>
      </c>
      <c r="H369" s="5">
        <v>15.44</v>
      </c>
    </row>
    <row r="370" spans="1:8" ht="15.75" customHeight="1">
      <c r="A370" s="2"/>
      <c r="B370" s="271" t="s">
        <v>73</v>
      </c>
      <c r="C370" s="271"/>
      <c r="D370" s="271"/>
      <c r="E370" s="271"/>
      <c r="F370" s="271"/>
      <c r="G370" s="271"/>
      <c r="H370" s="271"/>
    </row>
    <row r="371" spans="1:8" ht="15.75" customHeight="1">
      <c r="A371" s="2"/>
      <c r="B371" s="2"/>
      <c r="C371" s="4" t="s">
        <v>1573</v>
      </c>
      <c r="D371" s="4" t="s">
        <v>1581</v>
      </c>
      <c r="E371" s="4" t="s">
        <v>1626</v>
      </c>
      <c r="F371" s="4" t="s">
        <v>835</v>
      </c>
      <c r="G371" s="4" t="s">
        <v>833</v>
      </c>
      <c r="H371" s="5">
        <v>785.8</v>
      </c>
    </row>
    <row r="372" spans="1:8" ht="15.75" customHeight="1">
      <c r="A372" s="2"/>
      <c r="B372" s="271" t="s">
        <v>74</v>
      </c>
      <c r="C372" s="271"/>
      <c r="D372" s="271"/>
      <c r="E372" s="271"/>
      <c r="F372" s="271"/>
      <c r="G372" s="271"/>
      <c r="H372" s="271"/>
    </row>
    <row r="373" spans="1:8" ht="15.75" customHeight="1">
      <c r="A373" s="2"/>
      <c r="B373" s="2"/>
      <c r="C373" s="4" t="s">
        <v>1573</v>
      </c>
      <c r="D373" s="4" t="s">
        <v>1581</v>
      </c>
      <c r="E373" s="4" t="s">
        <v>1626</v>
      </c>
      <c r="F373" s="4" t="s">
        <v>838</v>
      </c>
      <c r="G373" s="4" t="s">
        <v>836</v>
      </c>
      <c r="H373" s="5">
        <v>785.8</v>
      </c>
    </row>
    <row r="374" spans="1:8" ht="15.75" customHeight="1">
      <c r="A374" s="2"/>
      <c r="B374" s="271" t="s">
        <v>75</v>
      </c>
      <c r="C374" s="271"/>
      <c r="D374" s="271"/>
      <c r="E374" s="271"/>
      <c r="F374" s="271"/>
      <c r="G374" s="271"/>
      <c r="H374" s="271"/>
    </row>
    <row r="375" spans="1:8" ht="15.75" customHeight="1">
      <c r="A375" s="2"/>
      <c r="B375" s="2"/>
      <c r="C375" s="4" t="s">
        <v>1573</v>
      </c>
      <c r="D375" s="4" t="s">
        <v>1581</v>
      </c>
      <c r="E375" s="4" t="s">
        <v>1626</v>
      </c>
      <c r="F375" s="4" t="s">
        <v>863</v>
      </c>
      <c r="G375" s="4" t="s">
        <v>841</v>
      </c>
      <c r="H375" s="5">
        <v>45.25</v>
      </c>
    </row>
    <row r="376" spans="1:8" ht="15.75" customHeight="1">
      <c r="A376" s="2"/>
      <c r="B376" s="271" t="s">
        <v>76</v>
      </c>
      <c r="C376" s="271"/>
      <c r="D376" s="271"/>
      <c r="E376" s="271"/>
      <c r="F376" s="271"/>
      <c r="G376" s="271"/>
      <c r="H376" s="271"/>
    </row>
    <row r="377" spans="1:8" ht="15.75" customHeight="1">
      <c r="A377" s="2"/>
      <c r="B377" s="2"/>
      <c r="C377" s="4" t="s">
        <v>1573</v>
      </c>
      <c r="D377" s="4" t="s">
        <v>1581</v>
      </c>
      <c r="E377" s="4" t="s">
        <v>1626</v>
      </c>
      <c r="F377" s="4" t="s">
        <v>863</v>
      </c>
      <c r="G377" s="4" t="s">
        <v>841</v>
      </c>
      <c r="H377" s="5">
        <v>15.44</v>
      </c>
    </row>
    <row r="378" spans="1:8" ht="15.75" customHeight="1">
      <c r="A378" s="2"/>
      <c r="B378" s="271" t="s">
        <v>77</v>
      </c>
      <c r="C378" s="271"/>
      <c r="D378" s="271"/>
      <c r="E378" s="271"/>
      <c r="F378" s="271"/>
      <c r="G378" s="271"/>
      <c r="H378" s="271"/>
    </row>
    <row r="379" spans="1:8" ht="15.75" customHeight="1">
      <c r="A379" s="2"/>
      <c r="B379" s="2"/>
      <c r="C379" s="4" t="s">
        <v>1573</v>
      </c>
      <c r="D379" s="4" t="s">
        <v>1581</v>
      </c>
      <c r="E379" s="4" t="s">
        <v>1626</v>
      </c>
      <c r="F379" s="4" t="s">
        <v>44</v>
      </c>
      <c r="G379" s="4" t="s">
        <v>833</v>
      </c>
      <c r="H379" s="5">
        <v>15.44</v>
      </c>
    </row>
    <row r="380" spans="1:8" ht="15.75" customHeight="1">
      <c r="A380" s="2"/>
      <c r="B380" s="271" t="s">
        <v>78</v>
      </c>
      <c r="C380" s="271"/>
      <c r="D380" s="271"/>
      <c r="E380" s="271"/>
      <c r="F380" s="271"/>
      <c r="G380" s="271"/>
      <c r="H380" s="271"/>
    </row>
    <row r="381" spans="1:8" ht="15.75" customHeight="1">
      <c r="A381" s="2"/>
      <c r="B381" s="2"/>
      <c r="C381" s="4" t="s">
        <v>1573</v>
      </c>
      <c r="D381" s="4" t="s">
        <v>1581</v>
      </c>
      <c r="E381" s="4" t="s">
        <v>79</v>
      </c>
      <c r="F381" s="4" t="s">
        <v>80</v>
      </c>
      <c r="G381" s="4" t="s">
        <v>833</v>
      </c>
      <c r="H381" s="5">
        <v>16.12</v>
      </c>
    </row>
    <row r="382" spans="1:8" ht="15.75" customHeight="1">
      <c r="A382" s="2"/>
      <c r="B382" s="271" t="s">
        <v>81</v>
      </c>
      <c r="C382" s="271"/>
      <c r="D382" s="271"/>
      <c r="E382" s="271"/>
      <c r="F382" s="271"/>
      <c r="G382" s="271"/>
      <c r="H382" s="271"/>
    </row>
    <row r="383" spans="1:8" ht="15.75" customHeight="1">
      <c r="A383" s="2"/>
      <c r="B383" s="2"/>
      <c r="C383" s="4" t="s">
        <v>1573</v>
      </c>
      <c r="D383" s="4" t="s">
        <v>1581</v>
      </c>
      <c r="E383" s="4" t="s">
        <v>1626</v>
      </c>
      <c r="F383" s="4" t="s">
        <v>863</v>
      </c>
      <c r="G383" s="4" t="s">
        <v>841</v>
      </c>
      <c r="H383" s="5">
        <v>15.9</v>
      </c>
    </row>
    <row r="384" spans="1:8" ht="15.75" customHeight="1">
      <c r="A384" s="2"/>
      <c r="B384" s="271" t="s">
        <v>82</v>
      </c>
      <c r="C384" s="271"/>
      <c r="D384" s="271"/>
      <c r="E384" s="271"/>
      <c r="F384" s="271"/>
      <c r="G384" s="271"/>
      <c r="H384" s="271"/>
    </row>
    <row r="385" spans="1:8" ht="15.75" customHeight="1">
      <c r="A385" s="2"/>
      <c r="B385" s="2"/>
      <c r="C385" s="4" t="s">
        <v>1573</v>
      </c>
      <c r="D385" s="4" t="s">
        <v>1581</v>
      </c>
      <c r="E385" s="4" t="s">
        <v>1626</v>
      </c>
      <c r="F385" s="4" t="s">
        <v>44</v>
      </c>
      <c r="G385" s="4" t="s">
        <v>833</v>
      </c>
      <c r="H385" s="5">
        <v>15.9</v>
      </c>
    </row>
    <row r="386" spans="1:8" ht="15.75" customHeight="1">
      <c r="A386" s="2"/>
      <c r="B386" s="271" t="s">
        <v>83</v>
      </c>
      <c r="C386" s="271"/>
      <c r="D386" s="271"/>
      <c r="E386" s="271"/>
      <c r="F386" s="271"/>
      <c r="G386" s="271"/>
      <c r="H386" s="271"/>
    </row>
    <row r="387" spans="1:8" ht="15.75" customHeight="1">
      <c r="A387" s="2"/>
      <c r="B387" s="2"/>
      <c r="C387" s="4" t="s">
        <v>1573</v>
      </c>
      <c r="D387" s="4" t="s">
        <v>1581</v>
      </c>
      <c r="E387" s="4" t="s">
        <v>84</v>
      </c>
      <c r="F387" s="4" t="s">
        <v>13</v>
      </c>
      <c r="G387" s="4" t="s">
        <v>836</v>
      </c>
      <c r="H387" s="5">
        <v>16.93</v>
      </c>
    </row>
    <row r="388" spans="1:8" ht="15.75" customHeight="1">
      <c r="A388" s="2"/>
      <c r="B388" s="271" t="s">
        <v>85</v>
      </c>
      <c r="C388" s="271"/>
      <c r="D388" s="271"/>
      <c r="E388" s="271"/>
      <c r="F388" s="271"/>
      <c r="G388" s="271"/>
      <c r="H388" s="271"/>
    </row>
    <row r="389" spans="1:8" ht="15.75" customHeight="1">
      <c r="A389" s="2"/>
      <c r="B389" s="2"/>
      <c r="C389" s="4" t="s">
        <v>1573</v>
      </c>
      <c r="D389" s="4" t="s">
        <v>1581</v>
      </c>
      <c r="E389" s="4" t="s">
        <v>1626</v>
      </c>
      <c r="F389" s="4" t="s">
        <v>966</v>
      </c>
      <c r="G389" s="4" t="s">
        <v>836</v>
      </c>
      <c r="H389" s="5">
        <v>16.12</v>
      </c>
    </row>
    <row r="390" spans="1:8" ht="15.75" customHeight="1">
      <c r="A390" s="2"/>
      <c r="B390" s="271" t="s">
        <v>86</v>
      </c>
      <c r="C390" s="271"/>
      <c r="D390" s="271"/>
      <c r="E390" s="271"/>
      <c r="F390" s="271"/>
      <c r="G390" s="271"/>
      <c r="H390" s="271"/>
    </row>
    <row r="391" spans="1:8" ht="15.75" customHeight="1">
      <c r="A391" s="2"/>
      <c r="B391" s="2"/>
      <c r="C391" s="4" t="s">
        <v>1573</v>
      </c>
      <c r="D391" s="4" t="s">
        <v>1581</v>
      </c>
      <c r="E391" s="4" t="s">
        <v>1626</v>
      </c>
      <c r="F391" s="4" t="s">
        <v>966</v>
      </c>
      <c r="G391" s="4" t="s">
        <v>836</v>
      </c>
      <c r="H391" s="5">
        <v>16.12</v>
      </c>
    </row>
    <row r="392" spans="1:8" ht="15.75" customHeight="1">
      <c r="A392" s="2"/>
      <c r="B392" s="271" t="s">
        <v>87</v>
      </c>
      <c r="C392" s="271"/>
      <c r="D392" s="271"/>
      <c r="E392" s="271"/>
      <c r="F392" s="271"/>
      <c r="G392" s="271"/>
      <c r="H392" s="271"/>
    </row>
    <row r="393" spans="1:8" ht="15.75" customHeight="1">
      <c r="A393" s="2"/>
      <c r="B393" s="2"/>
      <c r="C393" s="4" t="s">
        <v>1573</v>
      </c>
      <c r="D393" s="4" t="s">
        <v>1581</v>
      </c>
      <c r="E393" s="4" t="s">
        <v>1626</v>
      </c>
      <c r="F393" s="4" t="s">
        <v>44</v>
      </c>
      <c r="G393" s="4" t="s">
        <v>833</v>
      </c>
      <c r="H393" s="5">
        <v>16.12</v>
      </c>
    </row>
    <row r="394" spans="1:8" ht="15.75" customHeight="1">
      <c r="A394" s="2"/>
      <c r="B394" s="271" t="s">
        <v>88</v>
      </c>
      <c r="C394" s="271"/>
      <c r="D394" s="271"/>
      <c r="E394" s="271"/>
      <c r="F394" s="271"/>
      <c r="G394" s="271"/>
      <c r="H394" s="271"/>
    </row>
    <row r="395" spans="1:8" ht="15.75" customHeight="1">
      <c r="A395" s="2"/>
      <c r="B395" s="2"/>
      <c r="C395" s="4" t="s">
        <v>1573</v>
      </c>
      <c r="D395" s="4" t="s">
        <v>1581</v>
      </c>
      <c r="E395" s="4" t="s">
        <v>1626</v>
      </c>
      <c r="F395" s="4" t="s">
        <v>44</v>
      </c>
      <c r="G395" s="4" t="s">
        <v>833</v>
      </c>
      <c r="H395" s="5">
        <v>16.12</v>
      </c>
    </row>
    <row r="396" spans="1:8" ht="15.75" customHeight="1">
      <c r="A396" s="2"/>
      <c r="B396" s="271" t="s">
        <v>89</v>
      </c>
      <c r="C396" s="271"/>
      <c r="D396" s="271"/>
      <c r="E396" s="271"/>
      <c r="F396" s="271"/>
      <c r="G396" s="271"/>
      <c r="H396" s="271"/>
    </row>
    <row r="397" spans="1:8" ht="15.75" customHeight="1">
      <c r="A397" s="2"/>
      <c r="B397" s="2"/>
      <c r="C397" s="4" t="s">
        <v>1573</v>
      </c>
      <c r="D397" s="4" t="s">
        <v>1581</v>
      </c>
      <c r="E397" s="4" t="s">
        <v>1626</v>
      </c>
      <c r="F397" s="4" t="s">
        <v>859</v>
      </c>
      <c r="G397" s="4" t="s">
        <v>853</v>
      </c>
      <c r="H397" s="5">
        <v>16.12</v>
      </c>
    </row>
    <row r="398" spans="1:8" ht="15.75" customHeight="1">
      <c r="A398" s="2"/>
      <c r="B398" s="271" t="s">
        <v>90</v>
      </c>
      <c r="C398" s="271"/>
      <c r="D398" s="271"/>
      <c r="E398" s="271"/>
      <c r="F398" s="271"/>
      <c r="G398" s="271"/>
      <c r="H398" s="271"/>
    </row>
    <row r="399" spans="1:8" ht="15.75" customHeight="1">
      <c r="A399" s="2"/>
      <c r="B399" s="2"/>
      <c r="C399" s="4" t="s">
        <v>1573</v>
      </c>
      <c r="D399" s="4" t="s">
        <v>1581</v>
      </c>
      <c r="E399" s="4" t="s">
        <v>1626</v>
      </c>
      <c r="F399" s="4" t="s">
        <v>44</v>
      </c>
      <c r="G399" s="4" t="s">
        <v>833</v>
      </c>
      <c r="H399" s="5">
        <v>561.63</v>
      </c>
    </row>
    <row r="400" spans="1:8" ht="15.75" customHeight="1">
      <c r="A400" s="2"/>
      <c r="B400" s="271" t="s">
        <v>91</v>
      </c>
      <c r="C400" s="271"/>
      <c r="D400" s="271"/>
      <c r="E400" s="271"/>
      <c r="F400" s="271"/>
      <c r="G400" s="271"/>
      <c r="H400" s="271"/>
    </row>
    <row r="401" spans="1:8" ht="15.75" customHeight="1">
      <c r="A401" s="2"/>
      <c r="B401" s="2"/>
      <c r="C401" s="4" t="s">
        <v>1573</v>
      </c>
      <c r="D401" s="4" t="s">
        <v>1581</v>
      </c>
      <c r="E401" s="4" t="s">
        <v>1626</v>
      </c>
      <c r="F401" s="4" t="s">
        <v>44</v>
      </c>
      <c r="G401" s="4" t="s">
        <v>833</v>
      </c>
      <c r="H401" s="5">
        <v>47.89</v>
      </c>
    </row>
    <row r="402" spans="1:8" ht="15.75" customHeight="1">
      <c r="A402" s="2"/>
      <c r="B402" s="271" t="s">
        <v>92</v>
      </c>
      <c r="C402" s="271"/>
      <c r="D402" s="271"/>
      <c r="E402" s="271"/>
      <c r="F402" s="271"/>
      <c r="G402" s="271"/>
      <c r="H402" s="271"/>
    </row>
    <row r="403" spans="1:8" ht="15.75" customHeight="1">
      <c r="A403" s="2"/>
      <c r="B403" s="2"/>
      <c r="C403" s="4" t="s">
        <v>1573</v>
      </c>
      <c r="D403" s="4" t="s">
        <v>1581</v>
      </c>
      <c r="E403" s="4" t="s">
        <v>1626</v>
      </c>
      <c r="F403" s="4" t="s">
        <v>863</v>
      </c>
      <c r="G403" s="4" t="s">
        <v>841</v>
      </c>
      <c r="H403" s="5">
        <v>818.17</v>
      </c>
    </row>
    <row r="404" spans="1:8" ht="15.75" customHeight="1">
      <c r="A404" s="2"/>
      <c r="B404" s="271" t="s">
        <v>93</v>
      </c>
      <c r="C404" s="271"/>
      <c r="D404" s="271"/>
      <c r="E404" s="271"/>
      <c r="F404" s="271"/>
      <c r="G404" s="271"/>
      <c r="H404" s="271"/>
    </row>
    <row r="405" spans="1:8" ht="15.75" customHeight="1">
      <c r="A405" s="2"/>
      <c r="B405" s="2"/>
      <c r="C405" s="4" t="s">
        <v>1573</v>
      </c>
      <c r="D405" s="4" t="s">
        <v>1581</v>
      </c>
      <c r="E405" s="4" t="s">
        <v>1626</v>
      </c>
      <c r="F405" s="4" t="s">
        <v>966</v>
      </c>
      <c r="G405" s="4" t="s">
        <v>836</v>
      </c>
      <c r="H405" s="5">
        <v>583.83</v>
      </c>
    </row>
    <row r="406" spans="1:8" ht="15.75" customHeight="1">
      <c r="A406" s="2"/>
      <c r="B406" s="271" t="s">
        <v>94</v>
      </c>
      <c r="C406" s="271"/>
      <c r="D406" s="271"/>
      <c r="E406" s="271"/>
      <c r="F406" s="271"/>
      <c r="G406" s="271"/>
      <c r="H406" s="271"/>
    </row>
    <row r="407" spans="1:8" ht="15.75" customHeight="1">
      <c r="A407" s="2"/>
      <c r="B407" s="2"/>
      <c r="C407" s="4" t="s">
        <v>1573</v>
      </c>
      <c r="D407" s="4" t="s">
        <v>1581</v>
      </c>
      <c r="E407" s="4" t="s">
        <v>95</v>
      </c>
      <c r="F407" s="4" t="s">
        <v>7</v>
      </c>
      <c r="G407" s="4" t="s">
        <v>853</v>
      </c>
      <c r="H407" s="5">
        <v>16.93</v>
      </c>
    </row>
    <row r="408" spans="1:8" ht="15.75" customHeight="1">
      <c r="A408" s="2"/>
      <c r="B408" s="271" t="s">
        <v>96</v>
      </c>
      <c r="C408" s="271"/>
      <c r="D408" s="271"/>
      <c r="E408" s="271"/>
      <c r="F408" s="271"/>
      <c r="G408" s="271"/>
      <c r="H408" s="271"/>
    </row>
    <row r="409" spans="1:8" ht="15.75" customHeight="1">
      <c r="A409" s="2"/>
      <c r="B409" s="2"/>
      <c r="C409" s="4" t="s">
        <v>1573</v>
      </c>
      <c r="D409" s="4" t="s">
        <v>1581</v>
      </c>
      <c r="E409" s="4" t="s">
        <v>1626</v>
      </c>
      <c r="F409" s="4" t="s">
        <v>859</v>
      </c>
      <c r="G409" s="4" t="s">
        <v>853</v>
      </c>
      <c r="H409" s="5">
        <v>16.12</v>
      </c>
    </row>
    <row r="410" spans="1:8" ht="15.75" customHeight="1">
      <c r="A410" s="2"/>
      <c r="B410" s="271" t="s">
        <v>97</v>
      </c>
      <c r="C410" s="271"/>
      <c r="D410" s="271"/>
      <c r="E410" s="271"/>
      <c r="F410" s="271"/>
      <c r="G410" s="271"/>
      <c r="H410" s="271"/>
    </row>
    <row r="411" spans="1:8" ht="15.75" customHeight="1">
      <c r="A411" s="2"/>
      <c r="B411" s="2"/>
      <c r="C411" s="4" t="s">
        <v>1573</v>
      </c>
      <c r="D411" s="4" t="s">
        <v>1581</v>
      </c>
      <c r="E411" s="4" t="s">
        <v>1626</v>
      </c>
      <c r="F411" s="4" t="s">
        <v>859</v>
      </c>
      <c r="G411" s="4" t="s">
        <v>853</v>
      </c>
      <c r="H411" s="5">
        <v>16.12</v>
      </c>
    </row>
    <row r="412" spans="1:8" ht="15.75" customHeight="1">
      <c r="A412" s="2"/>
      <c r="B412" s="271" t="s">
        <v>98</v>
      </c>
      <c r="C412" s="271"/>
      <c r="D412" s="271"/>
      <c r="E412" s="271"/>
      <c r="F412" s="271"/>
      <c r="G412" s="271"/>
      <c r="H412" s="271"/>
    </row>
    <row r="413" spans="1:8" ht="15.75" customHeight="1">
      <c r="A413" s="2"/>
      <c r="B413" s="2"/>
      <c r="C413" s="4" t="s">
        <v>1573</v>
      </c>
      <c r="D413" s="4" t="s">
        <v>1581</v>
      </c>
      <c r="E413" s="4" t="s">
        <v>1626</v>
      </c>
      <c r="F413" s="4" t="s">
        <v>966</v>
      </c>
      <c r="G413" s="4" t="s">
        <v>836</v>
      </c>
      <c r="H413" s="5">
        <v>15.9</v>
      </c>
    </row>
    <row r="414" spans="1:8" ht="15.75" customHeight="1">
      <c r="A414" s="2"/>
      <c r="B414" s="271" t="s">
        <v>99</v>
      </c>
      <c r="C414" s="271"/>
      <c r="D414" s="271"/>
      <c r="E414" s="271"/>
      <c r="F414" s="271"/>
      <c r="G414" s="271"/>
      <c r="H414" s="271"/>
    </row>
    <row r="415" spans="1:8" ht="15.75" customHeight="1">
      <c r="A415" s="2"/>
      <c r="B415" s="2"/>
      <c r="C415" s="4" t="s">
        <v>1573</v>
      </c>
      <c r="D415" s="4" t="s">
        <v>1581</v>
      </c>
      <c r="E415" s="4" t="s">
        <v>1626</v>
      </c>
      <c r="F415" s="4" t="s">
        <v>832</v>
      </c>
      <c r="G415" s="4" t="s">
        <v>871</v>
      </c>
      <c r="H415" s="5">
        <v>786.47</v>
      </c>
    </row>
    <row r="416" spans="1:8" ht="15.75" customHeight="1">
      <c r="A416" s="2"/>
      <c r="B416" s="271" t="s">
        <v>100</v>
      </c>
      <c r="C416" s="271"/>
      <c r="D416" s="271"/>
      <c r="E416" s="271"/>
      <c r="F416" s="271"/>
      <c r="G416" s="271"/>
      <c r="H416" s="271"/>
    </row>
    <row r="417" spans="1:8" ht="15.75" customHeight="1">
      <c r="A417" s="2"/>
      <c r="B417" s="2"/>
      <c r="C417" s="4" t="s">
        <v>1573</v>
      </c>
      <c r="D417" s="4" t="s">
        <v>1581</v>
      </c>
      <c r="E417" s="4" t="s">
        <v>1626</v>
      </c>
      <c r="F417" s="4" t="s">
        <v>870</v>
      </c>
      <c r="G417" s="4" t="s">
        <v>871</v>
      </c>
      <c r="H417" s="5">
        <v>15.9</v>
      </c>
    </row>
    <row r="418" spans="1:8" ht="15.75" customHeight="1">
      <c r="A418" s="2"/>
      <c r="B418" s="271" t="s">
        <v>101</v>
      </c>
      <c r="C418" s="271"/>
      <c r="D418" s="271"/>
      <c r="E418" s="271"/>
      <c r="F418" s="271"/>
      <c r="G418" s="271"/>
      <c r="H418" s="271"/>
    </row>
    <row r="419" spans="1:8" ht="15.75" customHeight="1">
      <c r="A419" s="2"/>
      <c r="B419" s="2"/>
      <c r="C419" s="4" t="s">
        <v>1573</v>
      </c>
      <c r="D419" s="4" t="s">
        <v>1581</v>
      </c>
      <c r="E419" s="4" t="s">
        <v>1626</v>
      </c>
      <c r="F419" s="4" t="s">
        <v>870</v>
      </c>
      <c r="G419" s="4" t="s">
        <v>871</v>
      </c>
      <c r="H419" s="5">
        <v>16.12</v>
      </c>
    </row>
    <row r="420" spans="1:8" ht="15.75" customHeight="1">
      <c r="A420" s="2"/>
      <c r="B420" s="271" t="s">
        <v>102</v>
      </c>
      <c r="C420" s="271"/>
      <c r="D420" s="271"/>
      <c r="E420" s="271"/>
      <c r="F420" s="271"/>
      <c r="G420" s="271"/>
      <c r="H420" s="271"/>
    </row>
    <row r="421" spans="1:8" ht="15.75" customHeight="1">
      <c r="A421" s="2"/>
      <c r="B421" s="2"/>
      <c r="C421" s="4" t="s">
        <v>1573</v>
      </c>
      <c r="D421" s="4" t="s">
        <v>1581</v>
      </c>
      <c r="E421" s="4" t="s">
        <v>1626</v>
      </c>
      <c r="F421" s="4" t="s">
        <v>870</v>
      </c>
      <c r="G421" s="4" t="s">
        <v>871</v>
      </c>
      <c r="H421" s="5">
        <v>16.12</v>
      </c>
    </row>
    <row r="422" spans="1:8" ht="15.75" customHeight="1">
      <c r="A422" s="2"/>
      <c r="B422" s="271" t="s">
        <v>103</v>
      </c>
      <c r="C422" s="271"/>
      <c r="D422" s="271"/>
      <c r="E422" s="271"/>
      <c r="F422" s="271"/>
      <c r="G422" s="271"/>
      <c r="H422" s="271"/>
    </row>
    <row r="423" spans="1:8" ht="15.75" customHeight="1">
      <c r="A423" s="2"/>
      <c r="B423" s="2"/>
      <c r="C423" s="4" t="s">
        <v>1573</v>
      </c>
      <c r="D423" s="4" t="s">
        <v>1581</v>
      </c>
      <c r="E423" s="4" t="s">
        <v>1626</v>
      </c>
      <c r="F423" s="4" t="s">
        <v>870</v>
      </c>
      <c r="G423" s="4" t="s">
        <v>871</v>
      </c>
      <c r="H423" s="5">
        <v>16.12</v>
      </c>
    </row>
    <row r="424" spans="1:8" ht="15.75" customHeight="1">
      <c r="A424" s="2"/>
      <c r="B424" s="271" t="s">
        <v>104</v>
      </c>
      <c r="C424" s="271"/>
      <c r="D424" s="271"/>
      <c r="E424" s="271"/>
      <c r="F424" s="271"/>
      <c r="G424" s="271"/>
      <c r="H424" s="271"/>
    </row>
    <row r="425" spans="1:8" ht="15.75" customHeight="1">
      <c r="A425" s="2"/>
      <c r="B425" s="2"/>
      <c r="C425" s="4" t="s">
        <v>1573</v>
      </c>
      <c r="D425" s="4" t="s">
        <v>1581</v>
      </c>
      <c r="E425" s="4" t="s">
        <v>1626</v>
      </c>
      <c r="F425" s="4" t="s">
        <v>870</v>
      </c>
      <c r="G425" s="4" t="s">
        <v>871</v>
      </c>
      <c r="H425" s="5">
        <v>16.12</v>
      </c>
    </row>
    <row r="426" spans="1:8" ht="15.75" customHeight="1">
      <c r="A426" s="2"/>
      <c r="B426" s="271" t="s">
        <v>105</v>
      </c>
      <c r="C426" s="271"/>
      <c r="D426" s="271"/>
      <c r="E426" s="271"/>
      <c r="F426" s="271"/>
      <c r="G426" s="271"/>
      <c r="H426" s="271"/>
    </row>
    <row r="427" spans="1:8" ht="15.75" customHeight="1">
      <c r="A427" s="2"/>
      <c r="B427" s="2"/>
      <c r="C427" s="4" t="s">
        <v>1573</v>
      </c>
      <c r="D427" s="4" t="s">
        <v>1581</v>
      </c>
      <c r="E427" s="4" t="s">
        <v>1626</v>
      </c>
      <c r="F427" s="4" t="s">
        <v>870</v>
      </c>
      <c r="G427" s="4" t="s">
        <v>871</v>
      </c>
      <c r="H427" s="5">
        <v>737.04</v>
      </c>
    </row>
    <row r="428" spans="1:8" ht="15.75" customHeight="1">
      <c r="A428" s="2"/>
      <c r="B428" s="271" t="s">
        <v>106</v>
      </c>
      <c r="C428" s="271"/>
      <c r="D428" s="271"/>
      <c r="E428" s="271"/>
      <c r="F428" s="271"/>
      <c r="G428" s="271"/>
      <c r="H428" s="271"/>
    </row>
    <row r="429" spans="1:8" ht="15.75" customHeight="1">
      <c r="A429" s="2"/>
      <c r="B429" s="2"/>
      <c r="C429" s="4" t="s">
        <v>1573</v>
      </c>
      <c r="D429" s="4" t="s">
        <v>1581</v>
      </c>
      <c r="E429" s="4" t="s">
        <v>1626</v>
      </c>
      <c r="F429" s="4" t="s">
        <v>870</v>
      </c>
      <c r="G429" s="4" t="s">
        <v>871</v>
      </c>
      <c r="H429" s="5">
        <v>49.31</v>
      </c>
    </row>
    <row r="430" spans="1:8" ht="15.75" customHeight="1">
      <c r="A430" s="2"/>
      <c r="B430" s="271" t="s">
        <v>107</v>
      </c>
      <c r="C430" s="271"/>
      <c r="D430" s="271"/>
      <c r="E430" s="271"/>
      <c r="F430" s="271"/>
      <c r="G430" s="271"/>
      <c r="H430" s="271"/>
    </row>
    <row r="431" spans="1:8" ht="15.75" customHeight="1">
      <c r="A431" s="2"/>
      <c r="B431" s="2"/>
      <c r="C431" s="4" t="s">
        <v>1573</v>
      </c>
      <c r="D431" s="4" t="s">
        <v>1581</v>
      </c>
      <c r="E431" s="4" t="s">
        <v>1626</v>
      </c>
      <c r="F431" s="4" t="s">
        <v>870</v>
      </c>
      <c r="G431" s="4" t="s">
        <v>871</v>
      </c>
      <c r="H431" s="5">
        <v>15.44</v>
      </c>
    </row>
    <row r="432" spans="1:8" ht="15.75" customHeight="1">
      <c r="A432" s="271" t="s">
        <v>108</v>
      </c>
      <c r="B432" s="271"/>
      <c r="C432" s="271"/>
      <c r="D432" s="271"/>
      <c r="E432" s="271"/>
      <c r="F432" s="271"/>
      <c r="G432" s="271"/>
      <c r="H432" s="271"/>
    </row>
    <row r="433" spans="1:8" ht="15.75" customHeight="1">
      <c r="A433" s="2"/>
      <c r="B433" s="271" t="s">
        <v>109</v>
      </c>
      <c r="C433" s="271"/>
      <c r="D433" s="271"/>
      <c r="E433" s="271"/>
      <c r="F433" s="271"/>
      <c r="G433" s="271"/>
      <c r="H433" s="271"/>
    </row>
    <row r="434" spans="1:8" ht="15.75" customHeight="1">
      <c r="A434" s="2"/>
      <c r="B434" s="2"/>
      <c r="C434" s="4" t="s">
        <v>1556</v>
      </c>
      <c r="D434" s="4" t="s">
        <v>1592</v>
      </c>
      <c r="E434" s="4" t="s">
        <v>110</v>
      </c>
      <c r="F434" s="4" t="s">
        <v>2055</v>
      </c>
      <c r="G434" s="4" t="s">
        <v>871</v>
      </c>
      <c r="H434" s="5">
        <v>221.5</v>
      </c>
    </row>
    <row r="435" spans="1:8" ht="15.75" customHeight="1">
      <c r="A435" s="271" t="s">
        <v>111</v>
      </c>
      <c r="B435" s="271"/>
      <c r="C435" s="271"/>
      <c r="D435" s="271"/>
      <c r="E435" s="271"/>
      <c r="F435" s="271"/>
      <c r="G435" s="271"/>
      <c r="H435" s="271"/>
    </row>
    <row r="436" spans="1:8" ht="15.75" customHeight="1">
      <c r="A436" s="2"/>
      <c r="B436" s="271" t="s">
        <v>112</v>
      </c>
      <c r="C436" s="271"/>
      <c r="D436" s="271"/>
      <c r="E436" s="271"/>
      <c r="F436" s="271"/>
      <c r="G436" s="271"/>
      <c r="H436" s="271"/>
    </row>
    <row r="437" spans="1:8" ht="15.75" customHeight="1">
      <c r="A437" s="2"/>
      <c r="B437" s="2"/>
      <c r="C437" s="4" t="s">
        <v>1574</v>
      </c>
      <c r="D437" s="4" t="s">
        <v>1617</v>
      </c>
      <c r="E437" s="4" t="s">
        <v>113</v>
      </c>
      <c r="F437" s="4" t="s">
        <v>943</v>
      </c>
      <c r="G437" s="4" t="s">
        <v>833</v>
      </c>
      <c r="H437" s="5">
        <v>60.39</v>
      </c>
    </row>
    <row r="438" spans="1:8" ht="15.75" customHeight="1">
      <c r="A438" s="2"/>
      <c r="B438" s="271" t="s">
        <v>114</v>
      </c>
      <c r="C438" s="271"/>
      <c r="D438" s="271"/>
      <c r="E438" s="271"/>
      <c r="F438" s="271"/>
      <c r="G438" s="271"/>
      <c r="H438" s="271"/>
    </row>
    <row r="439" spans="1:8" ht="15.75" customHeight="1">
      <c r="A439" s="2"/>
      <c r="B439" s="2"/>
      <c r="C439" s="4" t="s">
        <v>1574</v>
      </c>
      <c r="D439" s="4" t="s">
        <v>1617</v>
      </c>
      <c r="E439" s="4" t="s">
        <v>115</v>
      </c>
      <c r="F439" s="4" t="s">
        <v>27</v>
      </c>
      <c r="G439" s="4" t="s">
        <v>836</v>
      </c>
      <c r="H439" s="5">
        <v>65.39</v>
      </c>
    </row>
    <row r="440" spans="1:8" ht="15.75" customHeight="1">
      <c r="A440" s="2"/>
      <c r="B440" s="271" t="s">
        <v>116</v>
      </c>
      <c r="C440" s="271"/>
      <c r="D440" s="271"/>
      <c r="E440" s="271"/>
      <c r="F440" s="271"/>
      <c r="G440" s="271"/>
      <c r="H440" s="271"/>
    </row>
    <row r="441" spans="1:8" ht="15.75" customHeight="1">
      <c r="A441" s="2"/>
      <c r="B441" s="2"/>
      <c r="C441" s="4" t="s">
        <v>1574</v>
      </c>
      <c r="D441" s="4" t="s">
        <v>1617</v>
      </c>
      <c r="E441" s="4" t="s">
        <v>117</v>
      </c>
      <c r="F441" s="4" t="s">
        <v>1057</v>
      </c>
      <c r="G441" s="4" t="s">
        <v>841</v>
      </c>
      <c r="H441" s="5">
        <v>60.39</v>
      </c>
    </row>
    <row r="442" spans="1:8" ht="15.75" customHeight="1">
      <c r="A442" s="2"/>
      <c r="B442" s="271" t="s">
        <v>118</v>
      </c>
      <c r="C442" s="271"/>
      <c r="D442" s="271"/>
      <c r="E442" s="271"/>
      <c r="F442" s="271"/>
      <c r="G442" s="271"/>
      <c r="H442" s="271"/>
    </row>
    <row r="443" spans="1:8" ht="15.75" customHeight="1">
      <c r="A443" s="2"/>
      <c r="B443" s="2"/>
      <c r="C443" s="4" t="s">
        <v>1574</v>
      </c>
      <c r="D443" s="4" t="s">
        <v>1617</v>
      </c>
      <c r="E443" s="4" t="s">
        <v>119</v>
      </c>
      <c r="F443" s="4" t="s">
        <v>959</v>
      </c>
      <c r="G443" s="4" t="s">
        <v>853</v>
      </c>
      <c r="H443" s="5">
        <v>61.09</v>
      </c>
    </row>
    <row r="444" spans="1:8" ht="15.75" customHeight="1">
      <c r="A444" s="2"/>
      <c r="B444" s="271" t="s">
        <v>120</v>
      </c>
      <c r="C444" s="271"/>
      <c r="D444" s="271"/>
      <c r="E444" s="271"/>
      <c r="F444" s="271"/>
      <c r="G444" s="271"/>
      <c r="H444" s="271"/>
    </row>
    <row r="445" spans="1:8" ht="15.75" customHeight="1">
      <c r="A445" s="2"/>
      <c r="B445" s="2"/>
      <c r="C445" s="4" t="s">
        <v>1574</v>
      </c>
      <c r="D445" s="4" t="s">
        <v>1617</v>
      </c>
      <c r="E445" s="4" t="s">
        <v>121</v>
      </c>
      <c r="F445" s="4" t="s">
        <v>843</v>
      </c>
      <c r="G445" s="4" t="s">
        <v>844</v>
      </c>
      <c r="H445" s="5">
        <v>60.88</v>
      </c>
    </row>
    <row r="446" spans="1:8" ht="15.75" customHeight="1">
      <c r="A446" s="2"/>
      <c r="B446" s="271" t="s">
        <v>122</v>
      </c>
      <c r="C446" s="271"/>
      <c r="D446" s="271"/>
      <c r="E446" s="271"/>
      <c r="F446" s="271"/>
      <c r="G446" s="271"/>
      <c r="H446" s="271"/>
    </row>
    <row r="447" spans="1:8" ht="15.75" customHeight="1">
      <c r="A447" s="2"/>
      <c r="B447" s="2"/>
      <c r="C447" s="4" t="s">
        <v>1574</v>
      </c>
      <c r="D447" s="4" t="s">
        <v>1617</v>
      </c>
      <c r="E447" s="4" t="s">
        <v>123</v>
      </c>
      <c r="F447" s="4" t="s">
        <v>940</v>
      </c>
      <c r="G447" s="4" t="s">
        <v>871</v>
      </c>
      <c r="H447" s="5">
        <v>60.21</v>
      </c>
    </row>
    <row r="448" spans="1:8" ht="15.75" customHeight="1">
      <c r="A448" s="271" t="s">
        <v>124</v>
      </c>
      <c r="B448" s="271"/>
      <c r="C448" s="271"/>
      <c r="D448" s="271"/>
      <c r="E448" s="271"/>
      <c r="F448" s="271"/>
      <c r="G448" s="271"/>
      <c r="H448" s="271"/>
    </row>
    <row r="449" spans="1:8" ht="15.75" customHeight="1">
      <c r="A449" s="2"/>
      <c r="B449" s="271" t="s">
        <v>125</v>
      </c>
      <c r="C449" s="271"/>
      <c r="D449" s="271"/>
      <c r="E449" s="271"/>
      <c r="F449" s="271"/>
      <c r="G449" s="271"/>
      <c r="H449" s="271"/>
    </row>
    <row r="450" spans="1:8" ht="15.75" customHeight="1">
      <c r="A450" s="2"/>
      <c r="B450" s="2"/>
      <c r="C450" s="4" t="s">
        <v>1558</v>
      </c>
      <c r="D450" s="4" t="s">
        <v>431</v>
      </c>
      <c r="E450" s="4" t="s">
        <v>126</v>
      </c>
      <c r="F450" s="4" t="s">
        <v>127</v>
      </c>
      <c r="G450" s="4" t="s">
        <v>844</v>
      </c>
      <c r="H450" s="5">
        <v>3285.5</v>
      </c>
    </row>
    <row r="451" spans="1:8" ht="15.75" customHeight="1">
      <c r="A451" s="2"/>
      <c r="B451" s="271" t="s">
        <v>128</v>
      </c>
      <c r="C451" s="271"/>
      <c r="D451" s="271"/>
      <c r="E451" s="271"/>
      <c r="F451" s="271"/>
      <c r="G451" s="271"/>
      <c r="H451" s="271"/>
    </row>
    <row r="452" spans="1:8" ht="15.75" customHeight="1">
      <c r="A452" s="2"/>
      <c r="B452" s="2"/>
      <c r="C452" s="4" t="s">
        <v>1558</v>
      </c>
      <c r="D452" s="4" t="s">
        <v>431</v>
      </c>
      <c r="E452" s="4" t="s">
        <v>129</v>
      </c>
      <c r="F452" s="4" t="s">
        <v>130</v>
      </c>
      <c r="G452" s="4" t="s">
        <v>844</v>
      </c>
      <c r="H452" s="5">
        <v>7666.2</v>
      </c>
    </row>
    <row r="453" spans="1:8" ht="15.75" customHeight="1">
      <c r="A453" s="273"/>
      <c r="B453" s="273"/>
      <c r="C453" s="273"/>
      <c r="D453" s="3"/>
      <c r="E453" s="3"/>
      <c r="F453" s="3"/>
      <c r="G453" s="3"/>
      <c r="H453" s="6" t="s">
        <v>131</v>
      </c>
    </row>
  </sheetData>
  <sheetProtection/>
  <mergeCells count="228">
    <mergeCell ref="A1:C1"/>
    <mergeCell ref="A2:H2"/>
    <mergeCell ref="B3:H3"/>
    <mergeCell ref="B5:H5"/>
    <mergeCell ref="B14:H14"/>
    <mergeCell ref="A16:H16"/>
    <mergeCell ref="B17:H17"/>
    <mergeCell ref="B19:H19"/>
    <mergeCell ref="B7:H7"/>
    <mergeCell ref="B9:H9"/>
    <mergeCell ref="B11:H11"/>
    <mergeCell ref="A13:H13"/>
    <mergeCell ref="B28:H28"/>
    <mergeCell ref="A30:H30"/>
    <mergeCell ref="B31:H31"/>
    <mergeCell ref="A33:H33"/>
    <mergeCell ref="B21:H21"/>
    <mergeCell ref="B23:H23"/>
    <mergeCell ref="B25:H25"/>
    <mergeCell ref="A27:H27"/>
    <mergeCell ref="B41:H41"/>
    <mergeCell ref="B43:H43"/>
    <mergeCell ref="B45:H45"/>
    <mergeCell ref="B47:H47"/>
    <mergeCell ref="B34:H34"/>
    <mergeCell ref="A36:H36"/>
    <mergeCell ref="B37:H37"/>
    <mergeCell ref="B39:H39"/>
    <mergeCell ref="B57:H57"/>
    <mergeCell ref="B59:H59"/>
    <mergeCell ref="B61:H61"/>
    <mergeCell ref="B63:H63"/>
    <mergeCell ref="B49:H49"/>
    <mergeCell ref="B51:H51"/>
    <mergeCell ref="B53:H53"/>
    <mergeCell ref="B55:H55"/>
    <mergeCell ref="B73:H73"/>
    <mergeCell ref="B75:H75"/>
    <mergeCell ref="B77:H77"/>
    <mergeCell ref="B79:H79"/>
    <mergeCell ref="B65:H65"/>
    <mergeCell ref="B67:H67"/>
    <mergeCell ref="B69:H69"/>
    <mergeCell ref="B71:H71"/>
    <mergeCell ref="B89:H89"/>
    <mergeCell ref="B91:H91"/>
    <mergeCell ref="B93:H93"/>
    <mergeCell ref="B95:H95"/>
    <mergeCell ref="B81:H81"/>
    <mergeCell ref="B83:H83"/>
    <mergeCell ref="B85:H85"/>
    <mergeCell ref="B87:H87"/>
    <mergeCell ref="B105:H105"/>
    <mergeCell ref="B107:H107"/>
    <mergeCell ref="B109:H109"/>
    <mergeCell ref="B111:H111"/>
    <mergeCell ref="B97:H97"/>
    <mergeCell ref="B99:H99"/>
    <mergeCell ref="B101:H101"/>
    <mergeCell ref="B103:H103"/>
    <mergeCell ref="B121:H121"/>
    <mergeCell ref="B123:H123"/>
    <mergeCell ref="B125:H125"/>
    <mergeCell ref="B127:H127"/>
    <mergeCell ref="B113:H113"/>
    <mergeCell ref="B115:H115"/>
    <mergeCell ref="B117:H117"/>
    <mergeCell ref="B119:H119"/>
    <mergeCell ref="B137:H137"/>
    <mergeCell ref="B139:H139"/>
    <mergeCell ref="B141:H141"/>
    <mergeCell ref="B143:H143"/>
    <mergeCell ref="B129:H129"/>
    <mergeCell ref="B131:H131"/>
    <mergeCell ref="B133:H133"/>
    <mergeCell ref="B135:H135"/>
    <mergeCell ref="B151:H151"/>
    <mergeCell ref="A153:H153"/>
    <mergeCell ref="B154:H154"/>
    <mergeCell ref="B156:H156"/>
    <mergeCell ref="B145:H145"/>
    <mergeCell ref="A147:H147"/>
    <mergeCell ref="B148:H148"/>
    <mergeCell ref="A150:H150"/>
    <mergeCell ref="B165:H165"/>
    <mergeCell ref="B167:H167"/>
    <mergeCell ref="B169:H169"/>
    <mergeCell ref="A171:H171"/>
    <mergeCell ref="B158:H158"/>
    <mergeCell ref="B160:H160"/>
    <mergeCell ref="B162:H162"/>
    <mergeCell ref="A164:H164"/>
    <mergeCell ref="B178:H178"/>
    <mergeCell ref="A180:H180"/>
    <mergeCell ref="B181:H181"/>
    <mergeCell ref="A183:H183"/>
    <mergeCell ref="B172:H172"/>
    <mergeCell ref="A174:H174"/>
    <mergeCell ref="B175:H175"/>
    <mergeCell ref="A177:H177"/>
    <mergeCell ref="B191:H191"/>
    <mergeCell ref="B193:H193"/>
    <mergeCell ref="B195:H195"/>
    <mergeCell ref="B197:H197"/>
    <mergeCell ref="B184:H184"/>
    <mergeCell ref="B186:H186"/>
    <mergeCell ref="A188:H188"/>
    <mergeCell ref="B189:H189"/>
    <mergeCell ref="B206:H206"/>
    <mergeCell ref="A208:H208"/>
    <mergeCell ref="B209:H209"/>
    <mergeCell ref="B211:H211"/>
    <mergeCell ref="B199:H199"/>
    <mergeCell ref="B201:H201"/>
    <mergeCell ref="B203:H203"/>
    <mergeCell ref="A205:H205"/>
    <mergeCell ref="B220:H220"/>
    <mergeCell ref="B222:H222"/>
    <mergeCell ref="B224:H224"/>
    <mergeCell ref="A226:H226"/>
    <mergeCell ref="B213:H213"/>
    <mergeCell ref="A215:H215"/>
    <mergeCell ref="B216:H216"/>
    <mergeCell ref="B218:H218"/>
    <mergeCell ref="B246:H246"/>
    <mergeCell ref="B250:H250"/>
    <mergeCell ref="B254:H254"/>
    <mergeCell ref="B258:H258"/>
    <mergeCell ref="B227:H227"/>
    <mergeCell ref="B234:H234"/>
    <mergeCell ref="B238:H238"/>
    <mergeCell ref="B242:H242"/>
    <mergeCell ref="A281:H281"/>
    <mergeCell ref="B282:H282"/>
    <mergeCell ref="B284:H284"/>
    <mergeCell ref="B286:H286"/>
    <mergeCell ref="B262:H262"/>
    <mergeCell ref="B267:H267"/>
    <mergeCell ref="B274:H274"/>
    <mergeCell ref="B278:H278"/>
    <mergeCell ref="A295:H295"/>
    <mergeCell ref="B296:H296"/>
    <mergeCell ref="B298:H298"/>
    <mergeCell ref="B300:H300"/>
    <mergeCell ref="B288:H288"/>
    <mergeCell ref="B290:H290"/>
    <mergeCell ref="A292:H292"/>
    <mergeCell ref="B293:H293"/>
    <mergeCell ref="B310:H310"/>
    <mergeCell ref="B312:H312"/>
    <mergeCell ref="B314:H314"/>
    <mergeCell ref="B316:H316"/>
    <mergeCell ref="B302:H302"/>
    <mergeCell ref="B304:H304"/>
    <mergeCell ref="B306:H306"/>
    <mergeCell ref="B308:H308"/>
    <mergeCell ref="B326:H326"/>
    <mergeCell ref="A328:H328"/>
    <mergeCell ref="B329:H329"/>
    <mergeCell ref="B331:H331"/>
    <mergeCell ref="B318:H318"/>
    <mergeCell ref="B320:H320"/>
    <mergeCell ref="B322:H322"/>
    <mergeCell ref="B324:H324"/>
    <mergeCell ref="A340:H340"/>
    <mergeCell ref="B341:H341"/>
    <mergeCell ref="A343:H343"/>
    <mergeCell ref="B344:H344"/>
    <mergeCell ref="B333:H333"/>
    <mergeCell ref="B335:H335"/>
    <mergeCell ref="A337:H337"/>
    <mergeCell ref="B338:H338"/>
    <mergeCell ref="B354:H354"/>
    <mergeCell ref="B356:H356"/>
    <mergeCell ref="B358:H358"/>
    <mergeCell ref="B360:H360"/>
    <mergeCell ref="B346:H346"/>
    <mergeCell ref="B348:H348"/>
    <mergeCell ref="B350:H350"/>
    <mergeCell ref="B352:H352"/>
    <mergeCell ref="B370:H370"/>
    <mergeCell ref="B372:H372"/>
    <mergeCell ref="B374:H374"/>
    <mergeCell ref="B376:H376"/>
    <mergeCell ref="B362:H362"/>
    <mergeCell ref="B364:H364"/>
    <mergeCell ref="B366:H366"/>
    <mergeCell ref="B368:H368"/>
    <mergeCell ref="B386:H386"/>
    <mergeCell ref="B388:H388"/>
    <mergeCell ref="B390:H390"/>
    <mergeCell ref="B392:H392"/>
    <mergeCell ref="B378:H378"/>
    <mergeCell ref="B380:H380"/>
    <mergeCell ref="B382:H382"/>
    <mergeCell ref="B384:H384"/>
    <mergeCell ref="B402:H402"/>
    <mergeCell ref="B404:H404"/>
    <mergeCell ref="B406:H406"/>
    <mergeCell ref="B408:H408"/>
    <mergeCell ref="B394:H394"/>
    <mergeCell ref="B396:H396"/>
    <mergeCell ref="B398:H398"/>
    <mergeCell ref="B400:H400"/>
    <mergeCell ref="B418:H418"/>
    <mergeCell ref="B420:H420"/>
    <mergeCell ref="B422:H422"/>
    <mergeCell ref="B424:H424"/>
    <mergeCell ref="B410:H410"/>
    <mergeCell ref="B412:H412"/>
    <mergeCell ref="B414:H414"/>
    <mergeCell ref="B416:H416"/>
    <mergeCell ref="B433:H433"/>
    <mergeCell ref="A435:H435"/>
    <mergeCell ref="B436:H436"/>
    <mergeCell ref="B438:H438"/>
    <mergeCell ref="B426:H426"/>
    <mergeCell ref="B428:H428"/>
    <mergeCell ref="B430:H430"/>
    <mergeCell ref="A432:H432"/>
    <mergeCell ref="A448:H448"/>
    <mergeCell ref="B449:H449"/>
    <mergeCell ref="B451:H451"/>
    <mergeCell ref="A453:C453"/>
    <mergeCell ref="B440:H440"/>
    <mergeCell ref="B442:H442"/>
    <mergeCell ref="B444:H444"/>
    <mergeCell ref="B446:H44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77" sqref="A77:A78"/>
    </sheetView>
  </sheetViews>
  <sheetFormatPr defaultColWidth="9.140625" defaultRowHeight="12.75"/>
  <cols>
    <col min="1" max="1" width="147.57421875" style="0" customWidth="1"/>
  </cols>
  <sheetData/>
  <sheetProtection/>
  <printOptions/>
  <pageMargins left="0.7" right="0.7" top="0.75" bottom="0.75" header="0.3" footer="0.3"/>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Q56"/>
  <sheetViews>
    <sheetView zoomScalePageLayoutView="0" workbookViewId="0" topLeftCell="A1">
      <selection activeCell="J45" sqref="J45:N45"/>
    </sheetView>
  </sheetViews>
  <sheetFormatPr defaultColWidth="9.140625" defaultRowHeight="12.75"/>
  <cols>
    <col min="1" max="1" width="37.00390625" style="50" customWidth="1"/>
    <col min="2" max="2" width="12.00390625" style="50" customWidth="1"/>
    <col min="3" max="3" width="12.28125" style="50" bestFit="1" customWidth="1"/>
    <col min="4" max="4" width="13.421875" style="50" bestFit="1" customWidth="1"/>
    <col min="5" max="5" width="10.8515625" style="50" customWidth="1"/>
    <col min="6" max="6" width="13.8515625" style="50" customWidth="1"/>
    <col min="7" max="7" width="10.28125" style="50" customWidth="1"/>
    <col min="8" max="8" width="12.421875" style="50" customWidth="1"/>
    <col min="9" max="9" width="11.28125" style="50" customWidth="1"/>
    <col min="10" max="10" width="10.57421875" style="50" customWidth="1"/>
    <col min="11" max="11" width="10.7109375" style="50" customWidth="1"/>
    <col min="12" max="12" width="10.140625" style="50" customWidth="1"/>
    <col min="13" max="13" width="11.00390625" style="50" customWidth="1"/>
    <col min="14" max="14" width="11.28125" style="50" customWidth="1"/>
    <col min="15" max="15" width="9.140625" style="50" customWidth="1"/>
    <col min="16" max="16" width="9.28125" style="50" customWidth="1"/>
    <col min="17" max="16384" width="9.140625" style="50" customWidth="1"/>
  </cols>
  <sheetData>
    <row r="1" ht="14.25">
      <c r="A1" s="49" t="s">
        <v>2199</v>
      </c>
    </row>
    <row r="2" ht="14.25">
      <c r="I2" s="91"/>
    </row>
    <row r="3" spans="1:9" ht="44.25">
      <c r="A3" s="51" t="s">
        <v>2200</v>
      </c>
      <c r="B3" s="51" t="s">
        <v>2201</v>
      </c>
      <c r="C3" s="51" t="s">
        <v>2202</v>
      </c>
      <c r="D3" s="52" t="s">
        <v>2203</v>
      </c>
      <c r="E3" s="53" t="s">
        <v>2204</v>
      </c>
      <c r="F3" s="54" t="s">
        <v>2205</v>
      </c>
      <c r="G3" s="55" t="s">
        <v>2206</v>
      </c>
      <c r="I3" s="92" t="s">
        <v>2247</v>
      </c>
    </row>
    <row r="4" spans="1:9" ht="14.25">
      <c r="A4" s="56">
        <v>202</v>
      </c>
      <c r="B4" s="50">
        <v>144.9</v>
      </c>
      <c r="C4" s="50">
        <f>+B4*A4</f>
        <v>29269.800000000003</v>
      </c>
      <c r="D4" s="50">
        <f>+C4*4</f>
        <v>117079.20000000001</v>
      </c>
      <c r="E4" s="57">
        <f>+D4/D12-1</f>
        <v>0.050000000000000044</v>
      </c>
      <c r="F4" s="50">
        <f>+(+D4-D12)/A4</f>
        <v>27.60000000000006</v>
      </c>
      <c r="G4" s="50">
        <f>+F4/12</f>
        <v>2.3000000000000047</v>
      </c>
      <c r="I4" s="91">
        <f>+D4/12/A4</f>
        <v>48.300000000000004</v>
      </c>
    </row>
    <row r="5" spans="1:9" ht="14.25">
      <c r="A5" s="56">
        <v>157</v>
      </c>
      <c r="B5" s="50">
        <v>181.13</v>
      </c>
      <c r="C5" s="50">
        <f>+B5*A5</f>
        <v>28437.41</v>
      </c>
      <c r="D5" s="50">
        <f>+C5*4</f>
        <v>113749.64</v>
      </c>
      <c r="E5" s="57">
        <f>+D5/D13-1</f>
        <v>0.05002898550724644</v>
      </c>
      <c r="F5" s="50">
        <f>+(+D5-D13)/A5</f>
        <v>34.519999999999996</v>
      </c>
      <c r="G5" s="50">
        <f>+F5/12</f>
        <v>2.8766666666666665</v>
      </c>
      <c r="I5" s="91">
        <f>+D5/12/A5</f>
        <v>60.37666666666667</v>
      </c>
    </row>
    <row r="6" spans="1:9" ht="14.25">
      <c r="A6" s="56">
        <v>46</v>
      </c>
      <c r="B6" s="50">
        <v>199.23</v>
      </c>
      <c r="C6" s="50">
        <f>+B6*A6</f>
        <v>9164.58</v>
      </c>
      <c r="D6" s="50">
        <f>+C6*4</f>
        <v>36658.32</v>
      </c>
      <c r="E6" s="57">
        <f>+D6/D14-1</f>
        <v>0.04996047430830042</v>
      </c>
      <c r="F6" s="50">
        <f>+(+D6-D14)/A6</f>
        <v>37.919999999999995</v>
      </c>
      <c r="G6" s="50">
        <f>+F6/12</f>
        <v>3.1599999999999997</v>
      </c>
      <c r="I6" s="91">
        <f>+D6/12/A6</f>
        <v>66.41</v>
      </c>
    </row>
    <row r="7" spans="1:9" ht="15.75">
      <c r="A7" s="58">
        <v>55</v>
      </c>
      <c r="B7" s="52">
        <v>271.68</v>
      </c>
      <c r="C7" s="52">
        <f>+B7*A7</f>
        <v>14942.4</v>
      </c>
      <c r="D7" s="52">
        <f>+C7*4</f>
        <v>59769.6</v>
      </c>
      <c r="E7" s="59">
        <f>+D7/D15-1</f>
        <v>0.04997101449275365</v>
      </c>
      <c r="F7" s="52">
        <f>+(+D7-D15)/A7</f>
        <v>51.71999999999997</v>
      </c>
      <c r="G7" s="52">
        <f>+F7/12</f>
        <v>4.309999999999998</v>
      </c>
      <c r="I7" s="93">
        <f>+D7/12/A7</f>
        <v>90.56</v>
      </c>
    </row>
    <row r="8" spans="1:9" ht="14.25">
      <c r="A8" s="56">
        <f>SUM(A4:A7)</f>
        <v>460</v>
      </c>
      <c r="B8" s="50">
        <f>+C8/A8</f>
        <v>177.8569347826087</v>
      </c>
      <c r="C8" s="50">
        <f>SUM(C4:C7)</f>
        <v>81814.19</v>
      </c>
      <c r="D8" s="50">
        <f>+C8*4</f>
        <v>327256.76</v>
      </c>
      <c r="E8" s="57">
        <f>+D8/D16-1</f>
        <v>0.05000035293400451</v>
      </c>
      <c r="F8" s="50">
        <f>+(+D8-D16)/A8</f>
        <v>33.877739130434804</v>
      </c>
      <c r="G8" s="50">
        <f>+F8/12</f>
        <v>2.8231449275362337</v>
      </c>
      <c r="I8" s="91">
        <f>+D8/12/A8</f>
        <v>59.28564492753623</v>
      </c>
    </row>
    <row r="9" spans="1:9" ht="14.25">
      <c r="A9" s="56"/>
      <c r="E9" s="57"/>
      <c r="I9" s="91"/>
    </row>
    <row r="10" spans="1:9" ht="14.25">
      <c r="A10" s="56"/>
      <c r="E10" s="57"/>
      <c r="I10" s="91"/>
    </row>
    <row r="11" spans="1:7" ht="41.25">
      <c r="A11" s="60" t="s">
        <v>2200</v>
      </c>
      <c r="B11" s="51" t="s">
        <v>2201</v>
      </c>
      <c r="C11" s="51" t="s">
        <v>2202</v>
      </c>
      <c r="D11" s="61" t="s">
        <v>2207</v>
      </c>
      <c r="E11" s="59" t="s">
        <v>2204</v>
      </c>
      <c r="F11" s="54" t="s">
        <v>2205</v>
      </c>
      <c r="G11" s="55" t="s">
        <v>2206</v>
      </c>
    </row>
    <row r="12" spans="1:7" ht="14.25">
      <c r="A12" s="56">
        <v>202</v>
      </c>
      <c r="B12" s="50">
        <v>138</v>
      </c>
      <c r="C12" s="50">
        <f>+B12*A12</f>
        <v>27876</v>
      </c>
      <c r="D12" s="50">
        <f>+C12*4</f>
        <v>111504</v>
      </c>
      <c r="E12" s="57">
        <f>+D12/D20-1</f>
        <v>0.1499999999999999</v>
      </c>
      <c r="F12" s="50">
        <f>+(+D12-D20)/A12</f>
        <v>71.99999999999993</v>
      </c>
      <c r="G12" s="50">
        <f>+F12/12</f>
        <v>5.999999999999994</v>
      </c>
    </row>
    <row r="13" spans="1:7" ht="14.25">
      <c r="A13" s="56">
        <v>157</v>
      </c>
      <c r="B13" s="50">
        <v>172.5</v>
      </c>
      <c r="C13" s="50">
        <f>+B13*A13</f>
        <v>27082.5</v>
      </c>
      <c r="D13" s="50">
        <f>+C13*4</f>
        <v>108330</v>
      </c>
      <c r="E13" s="57">
        <f>+D13/D21-1</f>
        <v>0.1499999999999999</v>
      </c>
      <c r="F13" s="50">
        <f>+(+D13-D21)/A13</f>
        <v>90</v>
      </c>
      <c r="G13" s="50">
        <f>+F13/12</f>
        <v>7.5</v>
      </c>
    </row>
    <row r="14" spans="1:7" ht="14.25">
      <c r="A14" s="56">
        <v>46</v>
      </c>
      <c r="B14" s="50">
        <v>189.75</v>
      </c>
      <c r="C14" s="50">
        <f>+B14*A14</f>
        <v>8728.5</v>
      </c>
      <c r="D14" s="50">
        <f>+C14*4</f>
        <v>34914</v>
      </c>
      <c r="E14" s="57">
        <f>+D14/D22-1</f>
        <v>0.1499999999999999</v>
      </c>
      <c r="F14" s="50">
        <f>+(+D14-D22)/A14</f>
        <v>99</v>
      </c>
      <c r="G14" s="50">
        <f>+F14/12</f>
        <v>8.25</v>
      </c>
    </row>
    <row r="15" spans="1:7" ht="15">
      <c r="A15" s="58">
        <v>55</v>
      </c>
      <c r="B15" s="52">
        <v>258.75</v>
      </c>
      <c r="C15" s="52">
        <f>+B15*A15</f>
        <v>14231.25</v>
      </c>
      <c r="D15" s="52">
        <f>+C15*4</f>
        <v>56925</v>
      </c>
      <c r="E15" s="59">
        <f>+D15/D23-1</f>
        <v>0.1499999999999999</v>
      </c>
      <c r="F15" s="52">
        <f>+(+D15-D23)/A15</f>
        <v>134.99999999999986</v>
      </c>
      <c r="G15" s="52">
        <f>+F15/12</f>
        <v>11.249999999999988</v>
      </c>
    </row>
    <row r="16" spans="1:7" ht="14.25">
      <c r="A16" s="56">
        <f>SUM(A12:A15)</f>
        <v>460</v>
      </c>
      <c r="B16" s="50">
        <f>+C16/A16</f>
        <v>169.3875</v>
      </c>
      <c r="C16" s="50">
        <f>SUM(C12:C15)</f>
        <v>77918.25</v>
      </c>
      <c r="D16" s="50">
        <f>+C16*4</f>
        <v>311673</v>
      </c>
      <c r="E16" s="57">
        <f>+D16/D24-1</f>
        <v>0.1499999999999999</v>
      </c>
      <c r="F16" s="50">
        <f>+(+D16-D24)/A16</f>
        <v>88.37608695652175</v>
      </c>
      <c r="G16" s="50">
        <f>+F16/12</f>
        <v>7.364673913043479</v>
      </c>
    </row>
    <row r="17" spans="1:5" ht="14.25">
      <c r="A17" s="56"/>
      <c r="E17" s="57"/>
    </row>
    <row r="18" ht="14.25">
      <c r="A18" s="56"/>
    </row>
    <row r="19" spans="1:4" ht="15">
      <c r="A19" s="60" t="s">
        <v>2200</v>
      </c>
      <c r="B19" s="51" t="s">
        <v>2201</v>
      </c>
      <c r="C19" s="51" t="s">
        <v>2202</v>
      </c>
      <c r="D19" s="52" t="s">
        <v>2208</v>
      </c>
    </row>
    <row r="20" spans="1:4" ht="14.25">
      <c r="A20" s="56">
        <v>202</v>
      </c>
      <c r="B20" s="50">
        <f>+B12/1.15</f>
        <v>120.00000000000001</v>
      </c>
      <c r="C20" s="50">
        <f>+B20*A20</f>
        <v>24240.000000000004</v>
      </c>
      <c r="D20" s="50">
        <f>+C20*4</f>
        <v>96960.00000000001</v>
      </c>
    </row>
    <row r="21" spans="1:4" ht="14.25">
      <c r="A21" s="56">
        <v>157</v>
      </c>
      <c r="B21" s="50">
        <f>+B13/1.15</f>
        <v>150</v>
      </c>
      <c r="C21" s="50">
        <f>+B21*A21</f>
        <v>23550</v>
      </c>
      <c r="D21" s="50">
        <f>+C21*4</f>
        <v>94200</v>
      </c>
    </row>
    <row r="22" spans="1:4" ht="14.25">
      <c r="A22" s="56">
        <v>46</v>
      </c>
      <c r="B22" s="50">
        <f>+B14/1.15</f>
        <v>165</v>
      </c>
      <c r="C22" s="50">
        <f>+B22*A22</f>
        <v>7590</v>
      </c>
      <c r="D22" s="50">
        <f>+C22*4</f>
        <v>30360</v>
      </c>
    </row>
    <row r="23" spans="1:4" ht="15">
      <c r="A23" s="58">
        <v>55</v>
      </c>
      <c r="B23" s="52">
        <f>+B15/1.15</f>
        <v>225.00000000000003</v>
      </c>
      <c r="C23" s="52">
        <f>+B23*A23</f>
        <v>12375.000000000002</v>
      </c>
      <c r="D23" s="52">
        <f>+C23*4</f>
        <v>49500.00000000001</v>
      </c>
    </row>
    <row r="24" spans="1:4" ht="14.25">
      <c r="A24" s="56">
        <f>SUM(A20:A23)</f>
        <v>460</v>
      </c>
      <c r="B24" s="50">
        <f>+C24/A24</f>
        <v>147.29347826086956</v>
      </c>
      <c r="C24" s="50">
        <f>SUM(C20:C23)</f>
        <v>67755</v>
      </c>
      <c r="D24" s="50">
        <f>+C24*4</f>
        <v>271020</v>
      </c>
    </row>
    <row r="25" ht="14.25">
      <c r="A25" s="56"/>
    </row>
    <row r="26" ht="14.25">
      <c r="A26" s="56"/>
    </row>
    <row r="28" ht="14.25">
      <c r="D28" s="49"/>
    </row>
    <row r="29" spans="1:5" ht="27.75">
      <c r="A29" s="53" t="s">
        <v>2209</v>
      </c>
      <c r="B29" s="52" t="s">
        <v>2203</v>
      </c>
      <c r="C29" s="54" t="s">
        <v>2210</v>
      </c>
      <c r="D29" s="62" t="s">
        <v>2211</v>
      </c>
      <c r="E29" s="62" t="s">
        <v>2212</v>
      </c>
    </row>
    <row r="30" spans="1:5" ht="14.25">
      <c r="A30" s="63" t="s">
        <v>2213</v>
      </c>
      <c r="B30" s="49">
        <f>+D7</f>
        <v>59769.6</v>
      </c>
      <c r="C30" s="50">
        <f>+B30/55</f>
        <v>1086.72</v>
      </c>
      <c r="D30" s="50">
        <f>+C30/4</f>
        <v>271.68</v>
      </c>
      <c r="E30" s="50">
        <f>+D30/3</f>
        <v>90.56</v>
      </c>
    </row>
    <row r="31" spans="1:8" ht="15">
      <c r="A31" s="63" t="s">
        <v>2214</v>
      </c>
      <c r="B31" s="52">
        <v>-20340</v>
      </c>
      <c r="C31" s="52">
        <f>+B31/55</f>
        <v>-369.8181818181818</v>
      </c>
      <c r="D31" s="52">
        <f>+C31/4</f>
        <v>-92.45454545454545</v>
      </c>
      <c r="E31" s="52">
        <f>+D31/3</f>
        <v>-30.818181818181817</v>
      </c>
      <c r="H31" s="52"/>
    </row>
    <row r="32" spans="1:5" ht="14.25">
      <c r="A32" s="63" t="s">
        <v>2215</v>
      </c>
      <c r="B32" s="49">
        <f>SUM(B30:B31)</f>
        <v>39429.6</v>
      </c>
      <c r="C32" s="50">
        <f>+B32/55</f>
        <v>716.9018181818182</v>
      </c>
      <c r="D32" s="50">
        <f>+C32/4</f>
        <v>179.22545454545454</v>
      </c>
      <c r="E32" s="50">
        <f>+D32/3</f>
        <v>59.74181818181818</v>
      </c>
    </row>
    <row r="33" spans="1:5" ht="15">
      <c r="A33" s="63" t="s">
        <v>2216</v>
      </c>
      <c r="B33" s="49"/>
      <c r="D33" s="52">
        <f>-B4</f>
        <v>-144.9</v>
      </c>
      <c r="E33" s="52">
        <f>+D33/3</f>
        <v>-48.300000000000004</v>
      </c>
    </row>
    <row r="34" spans="1:5" ht="14.25">
      <c r="A34" s="63" t="s">
        <v>2217</v>
      </c>
      <c r="B34" s="49"/>
      <c r="D34" s="50">
        <f>SUM(D32:D33)</f>
        <v>34.325454545454534</v>
      </c>
      <c r="E34" s="50">
        <f>+D34/3</f>
        <v>11.441818181818178</v>
      </c>
    </row>
    <row r="35" spans="1:4" ht="14.25">
      <c r="A35" s="64"/>
      <c r="B35" s="49"/>
      <c r="C35" s="49"/>
      <c r="D35" s="49"/>
    </row>
    <row r="36" spans="3:4" ht="14.25">
      <c r="C36" s="49"/>
      <c r="D36" s="49"/>
    </row>
    <row r="37" spans="2:14" ht="14.25">
      <c r="B37" s="49"/>
      <c r="C37" s="49"/>
      <c r="D37" s="49"/>
      <c r="N37" s="49" t="s">
        <v>2218</v>
      </c>
    </row>
    <row r="38" spans="2:4" ht="14.25">
      <c r="B38" s="49"/>
      <c r="D38" s="49"/>
    </row>
    <row r="39" spans="2:14" ht="14.25">
      <c r="B39" s="65">
        <v>2000</v>
      </c>
      <c r="C39" s="66">
        <f>+B39+1</f>
        <v>2001</v>
      </c>
      <c r="D39" s="66">
        <f aca="true" t="shared" si="0" ref="D39:N39">+C39+1</f>
        <v>2002</v>
      </c>
      <c r="E39" s="66">
        <f t="shared" si="0"/>
        <v>2003</v>
      </c>
      <c r="F39" s="66">
        <f t="shared" si="0"/>
        <v>2004</v>
      </c>
      <c r="G39" s="66">
        <f t="shared" si="0"/>
        <v>2005</v>
      </c>
      <c r="H39" s="66">
        <f t="shared" si="0"/>
        <v>2006</v>
      </c>
      <c r="I39" s="66">
        <f t="shared" si="0"/>
        <v>2007</v>
      </c>
      <c r="J39" s="66">
        <f t="shared" si="0"/>
        <v>2008</v>
      </c>
      <c r="K39" s="66">
        <f t="shared" si="0"/>
        <v>2009</v>
      </c>
      <c r="L39" s="66">
        <f t="shared" si="0"/>
        <v>2010</v>
      </c>
      <c r="M39" s="66">
        <f t="shared" si="0"/>
        <v>2011</v>
      </c>
      <c r="N39" s="66">
        <f t="shared" si="0"/>
        <v>2012</v>
      </c>
    </row>
    <row r="40" spans="1:13" ht="14.25">
      <c r="A40" s="63" t="s">
        <v>2219</v>
      </c>
      <c r="B40" s="50">
        <v>147.29</v>
      </c>
      <c r="C40" s="50">
        <v>147.29</v>
      </c>
      <c r="D40" s="50">
        <v>147.29</v>
      </c>
      <c r="E40" s="50">
        <v>147.29</v>
      </c>
      <c r="F40" s="50">
        <v>147.29</v>
      </c>
      <c r="G40" s="50">
        <v>147.29</v>
      </c>
      <c r="H40" s="50">
        <v>147.29</v>
      </c>
      <c r="I40" s="50">
        <v>169.39</v>
      </c>
      <c r="J40" s="50">
        <v>169.39</v>
      </c>
      <c r="K40" s="50">
        <v>169.39</v>
      </c>
      <c r="L40" s="50">
        <v>169.39</v>
      </c>
      <c r="M40" s="50">
        <v>177.86</v>
      </c>
    </row>
    <row r="41" spans="1:16" ht="14.25">
      <c r="A41" s="63" t="s">
        <v>2220</v>
      </c>
      <c r="B41" s="50">
        <f>+B40</f>
        <v>147.29</v>
      </c>
      <c r="C41" s="50">
        <f>+C46*$B$41</f>
        <v>152.78719786729857</v>
      </c>
      <c r="D41" s="50">
        <f aca="true" t="shared" si="1" ref="D41:N41">+D46*$B$41</f>
        <v>154.53234004739335</v>
      </c>
      <c r="E41" s="50">
        <f t="shared" si="1"/>
        <v>158.54616706161136</v>
      </c>
      <c r="F41" s="50">
        <f t="shared" si="1"/>
        <v>161.60016587677723</v>
      </c>
      <c r="G41" s="50">
        <f t="shared" si="1"/>
        <v>166.3993068720379</v>
      </c>
      <c r="H41" s="50">
        <f t="shared" si="1"/>
        <v>173.03084715639807</v>
      </c>
      <c r="I41" s="50">
        <f t="shared" si="1"/>
        <v>176.62234976303316</v>
      </c>
      <c r="J41" s="50">
        <f t="shared" si="1"/>
        <v>184.18230568720378</v>
      </c>
      <c r="K41" s="50">
        <f t="shared" si="1"/>
        <v>184.23727766587677</v>
      </c>
      <c r="L41" s="50">
        <f t="shared" si="1"/>
        <v>189.0748117890995</v>
      </c>
      <c r="M41" s="50">
        <f t="shared" si="1"/>
        <v>192.16022316350708</v>
      </c>
      <c r="N41" s="50">
        <f t="shared" si="1"/>
        <v>197.1330058056872</v>
      </c>
      <c r="P41" s="57">
        <f>+N41/M40</f>
        <v>1.108360540906821</v>
      </c>
    </row>
    <row r="42" ht="14.25">
      <c r="A42" s="63"/>
    </row>
    <row r="43" spans="1:14" ht="27">
      <c r="A43" s="67" t="s">
        <v>2221</v>
      </c>
      <c r="B43" s="68">
        <f>+B41*460*4</f>
        <v>271013.6</v>
      </c>
      <c r="C43" s="68">
        <f aca="true" t="shared" si="2" ref="C43:N43">+C41*460*4</f>
        <v>281128.44407582935</v>
      </c>
      <c r="D43" s="68">
        <f t="shared" si="2"/>
        <v>284339.5056872038</v>
      </c>
      <c r="E43" s="68">
        <f t="shared" si="2"/>
        <v>291724.9473933649</v>
      </c>
      <c r="F43" s="68">
        <f t="shared" si="2"/>
        <v>297344.30521327007</v>
      </c>
      <c r="G43" s="68">
        <f t="shared" si="2"/>
        <v>306174.7246445497</v>
      </c>
      <c r="H43" s="68">
        <f t="shared" si="2"/>
        <v>318376.75876777247</v>
      </c>
      <c r="I43" s="68">
        <f t="shared" si="2"/>
        <v>324985.12356398103</v>
      </c>
      <c r="J43" s="68">
        <f t="shared" si="2"/>
        <v>338895.442464455</v>
      </c>
      <c r="K43" s="68">
        <f t="shared" si="2"/>
        <v>338996.59090521326</v>
      </c>
      <c r="L43" s="68">
        <f t="shared" si="2"/>
        <v>347897.6536919431</v>
      </c>
      <c r="M43" s="68">
        <f t="shared" si="2"/>
        <v>353574.81062085304</v>
      </c>
      <c r="N43" s="68">
        <f t="shared" si="2"/>
        <v>362724.73068246443</v>
      </c>
    </row>
    <row r="44" ht="14.25">
      <c r="A44" s="63"/>
    </row>
    <row r="45" spans="1:14" s="70" customFormat="1" ht="14.25">
      <c r="A45" s="69" t="s">
        <v>2222</v>
      </c>
      <c r="B45" s="70">
        <v>168.8</v>
      </c>
      <c r="C45" s="70">
        <v>175.1</v>
      </c>
      <c r="D45" s="70">
        <v>177.1</v>
      </c>
      <c r="E45" s="70">
        <v>181.7</v>
      </c>
      <c r="F45" s="70">
        <v>185.2</v>
      </c>
      <c r="G45" s="70">
        <v>190.7</v>
      </c>
      <c r="H45" s="70">
        <v>198.3</v>
      </c>
      <c r="I45" s="70">
        <v>202.416</v>
      </c>
      <c r="J45" s="70">
        <v>211.08</v>
      </c>
      <c r="K45" s="70">
        <v>211.143</v>
      </c>
      <c r="L45" s="70">
        <v>216.687</v>
      </c>
      <c r="M45" s="70">
        <v>220.223</v>
      </c>
      <c r="N45" s="70">
        <v>225.922</v>
      </c>
    </row>
    <row r="46" spans="1:14" ht="14.25">
      <c r="A46" s="63" t="s">
        <v>2223</v>
      </c>
      <c r="C46" s="71">
        <f>+C45/$B$45</f>
        <v>1.0373222748815165</v>
      </c>
      <c r="D46" s="71">
        <f aca="true" t="shared" si="3" ref="D46:N46">+D45/$B$45</f>
        <v>1.049170616113744</v>
      </c>
      <c r="E46" s="71">
        <f t="shared" si="3"/>
        <v>1.0764218009478672</v>
      </c>
      <c r="F46" s="71">
        <f t="shared" si="3"/>
        <v>1.0971563981042654</v>
      </c>
      <c r="G46" s="71">
        <f t="shared" si="3"/>
        <v>1.129739336492891</v>
      </c>
      <c r="H46" s="71">
        <f t="shared" si="3"/>
        <v>1.1747630331753554</v>
      </c>
      <c r="I46" s="71">
        <f t="shared" si="3"/>
        <v>1.1991469194312796</v>
      </c>
      <c r="J46" s="71">
        <f t="shared" si="3"/>
        <v>1.2504739336492892</v>
      </c>
      <c r="K46" s="71">
        <f t="shared" si="3"/>
        <v>1.2508471563981043</v>
      </c>
      <c r="L46" s="71">
        <f t="shared" si="3"/>
        <v>1.2836907582938388</v>
      </c>
      <c r="M46" s="71">
        <f t="shared" si="3"/>
        <v>1.304638625592417</v>
      </c>
      <c r="N46" s="71">
        <f t="shared" si="3"/>
        <v>1.3384004739336492</v>
      </c>
    </row>
    <row r="47" spans="1:14" ht="14.25">
      <c r="A47" s="63"/>
      <c r="C47" s="71"/>
      <c r="D47" s="71"/>
      <c r="E47" s="71"/>
      <c r="F47" s="71"/>
      <c r="G47" s="71"/>
      <c r="H47" s="71"/>
      <c r="I47" s="71"/>
      <c r="J47" s="71"/>
      <c r="K47" s="71"/>
      <c r="L47" s="71"/>
      <c r="M47" s="71"/>
      <c r="N47" s="71"/>
    </row>
    <row r="48" spans="1:14" ht="14.25">
      <c r="A48" s="63"/>
      <c r="C48" s="71"/>
      <c r="D48" s="71"/>
      <c r="E48" s="71"/>
      <c r="F48" s="71"/>
      <c r="G48" s="71"/>
      <c r="H48" s="71"/>
      <c r="I48" s="202" t="s">
        <v>2376</v>
      </c>
      <c r="J48" s="71">
        <f>+J45/$J$45</f>
        <v>1</v>
      </c>
      <c r="K48" s="71">
        <f>+K45/$J$45</f>
        <v>1.0002984650369529</v>
      </c>
      <c r="L48" s="71">
        <f>+L45/$J$45</f>
        <v>1.0265633882888006</v>
      </c>
      <c r="M48" s="71">
        <f>+M45/$J$45</f>
        <v>1.0433153306803107</v>
      </c>
      <c r="N48" s="71">
        <f>+N45/$J$45</f>
        <v>1.0703145726738676</v>
      </c>
    </row>
    <row r="49" ht="15" thickBot="1">
      <c r="A49" s="64"/>
    </row>
    <row r="50" spans="1:17" ht="14.25">
      <c r="A50" s="64"/>
      <c r="H50" s="136"/>
      <c r="I50" s="137"/>
      <c r="J50" s="137"/>
      <c r="K50" s="137" t="s">
        <v>2283</v>
      </c>
      <c r="L50" s="137"/>
      <c r="M50" s="137"/>
      <c r="N50" s="137"/>
      <c r="O50" s="137"/>
      <c r="P50" s="137"/>
      <c r="Q50" s="138"/>
    </row>
    <row r="51" spans="8:17" ht="48">
      <c r="H51" s="139"/>
      <c r="I51" s="140"/>
      <c r="J51" s="141" t="s">
        <v>2222</v>
      </c>
      <c r="K51" s="142">
        <f>+K45</f>
        <v>211.143</v>
      </c>
      <c r="L51" s="142">
        <f>+L45</f>
        <v>216.687</v>
      </c>
      <c r="M51" s="142">
        <f>+M45</f>
        <v>220.223</v>
      </c>
      <c r="N51" s="142">
        <v>225.922</v>
      </c>
      <c r="O51" s="143" t="s">
        <v>2262</v>
      </c>
      <c r="P51" s="143" t="s">
        <v>2227</v>
      </c>
      <c r="Q51" s="144"/>
    </row>
    <row r="52" spans="8:17" ht="14.25">
      <c r="H52" s="139"/>
      <c r="I52" s="140"/>
      <c r="J52" s="145" t="s">
        <v>2261</v>
      </c>
      <c r="K52" s="146">
        <f>+K51/$K$51</f>
        <v>1</v>
      </c>
      <c r="L52" s="146">
        <f>+L51/K51</f>
        <v>1.0262570864295761</v>
      </c>
      <c r="M52" s="146">
        <f>+M51/K51</f>
        <v>1.0430040304438224</v>
      </c>
      <c r="N52" s="146">
        <f>+N51/K51</f>
        <v>1.069995216512032</v>
      </c>
      <c r="O52" s="147">
        <v>4</v>
      </c>
      <c r="P52" s="148">
        <f>(+N52-1)/O52</f>
        <v>0.017498804128008028</v>
      </c>
      <c r="Q52" s="149"/>
    </row>
    <row r="53" spans="8:17" ht="14.25">
      <c r="H53" s="139"/>
      <c r="I53" s="140"/>
      <c r="J53" s="140"/>
      <c r="K53" s="146"/>
      <c r="L53" s="146">
        <f>+L51/L51</f>
        <v>1</v>
      </c>
      <c r="M53" s="146">
        <f>+M51/L51</f>
        <v>1.0163184685744877</v>
      </c>
      <c r="N53" s="146">
        <f>+N51/L51</f>
        <v>1.042619077286593</v>
      </c>
      <c r="O53" s="147">
        <v>4</v>
      </c>
      <c r="P53" s="148">
        <f>(+N53-1)/O53</f>
        <v>0.010654769321648272</v>
      </c>
      <c r="Q53" s="149"/>
    </row>
    <row r="54" spans="8:17" ht="15.75">
      <c r="H54" s="139"/>
      <c r="I54" s="140"/>
      <c r="J54" s="140"/>
      <c r="K54" s="146"/>
      <c r="L54" s="146"/>
      <c r="M54" s="146">
        <f>+M51</f>
        <v>220.223</v>
      </c>
      <c r="N54" s="146">
        <f>+N51/M51</f>
        <v>1.0258783142541876</v>
      </c>
      <c r="O54" s="150">
        <v>2</v>
      </c>
      <c r="P54" s="151">
        <f>(+N54-1)/O54</f>
        <v>0.012939157127093814</v>
      </c>
      <c r="Q54" s="149"/>
    </row>
    <row r="55" spans="8:17" ht="14.25">
      <c r="H55" s="139"/>
      <c r="I55" s="140"/>
      <c r="J55" s="140"/>
      <c r="K55" s="146"/>
      <c r="L55" s="146"/>
      <c r="M55" s="146"/>
      <c r="N55" s="152" t="s">
        <v>2263</v>
      </c>
      <c r="O55" s="147">
        <f>SUM(O52:O54)</f>
        <v>10</v>
      </c>
      <c r="P55" s="148">
        <f>SUM(P52:P54)</f>
        <v>0.041092730576750114</v>
      </c>
      <c r="Q55" s="149"/>
    </row>
    <row r="56" spans="8:17" ht="15" thickBot="1">
      <c r="H56" s="153"/>
      <c r="I56" s="154"/>
      <c r="J56" s="154"/>
      <c r="K56" s="155"/>
      <c r="L56" s="155"/>
      <c r="M56" s="155"/>
      <c r="N56" s="155"/>
      <c r="O56" s="154"/>
      <c r="P56" s="154"/>
      <c r="Q56" s="156"/>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c:creator>
  <cp:keywords/>
  <dc:description/>
  <cp:lastModifiedBy>Karen Rayl Bassham</cp:lastModifiedBy>
  <cp:lastPrinted>2011-12-18T00:26:34Z</cp:lastPrinted>
  <dcterms:created xsi:type="dcterms:W3CDTF">2011-06-23T19:00:05Z</dcterms:created>
  <dcterms:modified xsi:type="dcterms:W3CDTF">2011-12-18T00:36:55Z</dcterms:modified>
  <cp:category/>
  <cp:version/>
  <cp:contentType/>
  <cp:contentStatus/>
</cp:coreProperties>
</file>